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spanya001\AppData\Local\Temp\wza478\"/>
    </mc:Choice>
  </mc:AlternateContent>
  <xr:revisionPtr revIDLastSave="0" documentId="13_ncr:1_{80FFB748-2078-4FC7-9FA2-0CF62F9C5531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2-4 " sheetId="16" r:id="rId1"/>
    <sheet name="5 (3M)" sheetId="9" r:id="rId2"/>
    <sheet name="6 (6M)" sheetId="15" r:id="rId3"/>
    <sheet name="7" sheetId="10" r:id="rId4"/>
    <sheet name="8" sheetId="11" r:id="rId5"/>
    <sheet name="9-10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12" l="1"/>
  <c r="F22" i="16"/>
  <c r="J22" i="16"/>
  <c r="L22" i="16"/>
  <c r="J16" i="11"/>
  <c r="H16" i="11"/>
  <c r="F16" i="11"/>
  <c r="D16" i="11"/>
  <c r="L14" i="11"/>
  <c r="L11" i="11"/>
  <c r="L16" i="11"/>
  <c r="P19" i="10"/>
  <c r="N17" i="10"/>
  <c r="J17" i="10"/>
  <c r="H17" i="10"/>
  <c r="F17" i="10"/>
  <c r="D17" i="10"/>
  <c r="P15" i="10"/>
  <c r="L15" i="10"/>
  <c r="L12" i="10"/>
  <c r="P12" i="10"/>
  <c r="P17" i="10"/>
  <c r="K81" i="12"/>
  <c r="K70" i="12"/>
  <c r="K84" i="12"/>
  <c r="K87" i="12"/>
  <c r="G81" i="12"/>
  <c r="G70" i="12"/>
  <c r="K27" i="12"/>
  <c r="K39" i="12"/>
  <c r="K45" i="12"/>
  <c r="G27" i="12"/>
  <c r="A53" i="9"/>
  <c r="A29" i="10"/>
  <c r="A30" i="11"/>
  <c r="A100" i="12"/>
  <c r="A50" i="12"/>
  <c r="J43" i="15"/>
  <c r="J23" i="15"/>
  <c r="J25" i="15" s="1"/>
  <c r="J31" i="15" s="1"/>
  <c r="J34" i="15" s="1"/>
  <c r="J37" i="15" s="1"/>
  <c r="J16" i="15"/>
  <c r="F43" i="15"/>
  <c r="F23" i="15"/>
  <c r="F16" i="15"/>
  <c r="I43" i="9"/>
  <c r="I23" i="9"/>
  <c r="I25" i="9"/>
  <c r="I31" i="9"/>
  <c r="I34" i="9"/>
  <c r="I37" i="9"/>
  <c r="I16" i="9"/>
  <c r="E43" i="9"/>
  <c r="E23" i="9"/>
  <c r="E16" i="9"/>
  <c r="E25" i="9"/>
  <c r="E31" i="9"/>
  <c r="E34" i="9"/>
  <c r="E37" i="9"/>
  <c r="L117" i="16"/>
  <c r="L120" i="16"/>
  <c r="J117" i="16"/>
  <c r="J120" i="16"/>
  <c r="H117" i="16"/>
  <c r="H120" i="16"/>
  <c r="F117" i="16"/>
  <c r="F120" i="16" s="1"/>
  <c r="F122" i="16" s="1"/>
  <c r="A92" i="16"/>
  <c r="A89" i="16"/>
  <c r="A133" i="16"/>
  <c r="L76" i="16"/>
  <c r="J76" i="16"/>
  <c r="H76" i="16"/>
  <c r="F76" i="16"/>
  <c r="L68" i="16"/>
  <c r="J68" i="16"/>
  <c r="J78" i="16"/>
  <c r="H68" i="16"/>
  <c r="F68" i="16"/>
  <c r="F78" i="16"/>
  <c r="A48" i="16"/>
  <c r="A46" i="16"/>
  <c r="A90" i="16"/>
  <c r="L35" i="16"/>
  <c r="J35" i="16"/>
  <c r="H35" i="16"/>
  <c r="F35" i="16"/>
  <c r="F37" i="16" s="1"/>
  <c r="H22" i="16"/>
  <c r="E27" i="12"/>
  <c r="E39" i="12" s="1"/>
  <c r="E45" i="12" s="1"/>
  <c r="E84" i="12" s="1"/>
  <c r="E87" i="12" s="1"/>
  <c r="I27" i="12"/>
  <c r="I39" i="12"/>
  <c r="I45" i="12"/>
  <c r="G23" i="9"/>
  <c r="G16" i="9"/>
  <c r="G25" i="9"/>
  <c r="G31" i="9"/>
  <c r="G34" i="9"/>
  <c r="G37" i="9"/>
  <c r="C23" i="9"/>
  <c r="C16" i="9"/>
  <c r="C25" i="9"/>
  <c r="C31" i="9"/>
  <c r="C34" i="9"/>
  <c r="C37" i="9"/>
  <c r="H23" i="15"/>
  <c r="H16" i="15"/>
  <c r="H25" i="15" s="1"/>
  <c r="H31" i="15" s="1"/>
  <c r="H34" i="15" s="1"/>
  <c r="H37" i="15" s="1"/>
  <c r="D23" i="15"/>
  <c r="D16" i="15"/>
  <c r="D25" i="15" s="1"/>
  <c r="D31" i="15" s="1"/>
  <c r="D34" i="15" s="1"/>
  <c r="D37" i="15" s="1"/>
  <c r="I70" i="12"/>
  <c r="I81" i="12"/>
  <c r="E81" i="12"/>
  <c r="A3" i="12"/>
  <c r="A53" i="12" s="1"/>
  <c r="F24" i="10"/>
  <c r="A3" i="10"/>
  <c r="A3" i="11"/>
  <c r="H23" i="11"/>
  <c r="F23" i="11"/>
  <c r="D23" i="11"/>
  <c r="L18" i="11"/>
  <c r="H24" i="10"/>
  <c r="D24" i="10"/>
  <c r="N24" i="10"/>
  <c r="L17" i="10"/>
  <c r="G39" i="12"/>
  <c r="G45" i="12"/>
  <c r="G84" i="12"/>
  <c r="G87" i="12"/>
  <c r="F25" i="15"/>
  <c r="F31" i="15"/>
  <c r="F34" i="15" s="1"/>
  <c r="F37" i="15" s="1"/>
  <c r="C40" i="9"/>
  <c r="C43" i="9"/>
  <c r="G40" i="9"/>
  <c r="G43" i="9"/>
  <c r="J37" i="16"/>
  <c r="L78" i="16"/>
  <c r="L122" i="16"/>
  <c r="H78" i="16"/>
  <c r="H122" i="16"/>
  <c r="H37" i="16"/>
  <c r="J122" i="16"/>
  <c r="L37" i="16"/>
  <c r="A54" i="15"/>
  <c r="I84" i="12"/>
  <c r="I87" i="12"/>
  <c r="H40" i="15" l="1"/>
  <c r="H43" i="15" s="1"/>
  <c r="J21" i="11"/>
  <c r="D40" i="15"/>
  <c r="D43" i="15" s="1"/>
  <c r="J22" i="10"/>
  <c r="L21" i="11" l="1"/>
  <c r="L23" i="11" s="1"/>
  <c r="J23" i="11"/>
  <c r="L22" i="10"/>
  <c r="J24" i="10"/>
  <c r="L24" i="10" l="1"/>
  <c r="P22" i="10"/>
  <c r="P24" i="10" s="1"/>
</calcChain>
</file>

<file path=xl/sharedStrings.xml><?xml version="1.0" encoding="utf-8"?>
<sst xmlns="http://schemas.openxmlformats.org/spreadsheetml/2006/main" count="337" uniqueCount="178">
  <si>
    <t>บริษัท แม็ทชิ่ง แม็กซิไมซ์ โซลูชั่น จำกัด (มหาชน)</t>
  </si>
  <si>
    <t>งบแสดงฐานะการเงิน</t>
  </si>
  <si>
    <t>หน่วย : พันบาท</t>
  </si>
  <si>
    <t>ข้อมูลทางการเงินรวม</t>
  </si>
  <si>
    <t>(ตรวจสอบแล้ว)</t>
  </si>
  <si>
    <t xml:space="preserve">31 ธันวาคม 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</si>
  <si>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</si>
  <si>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</si>
  <si>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</si>
  <si>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</si>
  <si>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</si>
  <si>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</si>
  <si>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</si>
  <si>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 - สุทธิ</t>
  </si>
  <si>
    <t>สินทรัพย์ที่มีไว้เพื่อให้เช่า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</si>
  <si>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</si>
  <si>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</si>
  <si>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</si>
  <si>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</si>
  <si>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</si>
  <si>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</si>
  <si>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</si>
  <si>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</si>
  <si>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</si>
  <si>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</si>
  <si>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</si>
  <si>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</si>
  <si>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</si>
  <si>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</si>
  <si>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 xml:space="preserve">   มูลค่าที่ตราไว้หุ้นละ 1 บาท</t>
  </si>
  <si>
    <t>ทุนที่ออกและชำระแล้ว</t>
  </si>
  <si>
    <t xml:space="preserve">   มูลค่าที่ได้รับชำระแล้วหุ้นละ 1 บาท</t>
  </si>
  <si>
    <t>ส่วนเกินมูลค่าหุ้น</t>
  </si>
  <si>
    <t>จัดสรรแล้ว - สำรองตามกฎหมาย</t>
  </si>
  <si>
    <t>ส่วนได้เสียที่ไม่มีอำนาจควบคุม</t>
  </si>
  <si>
    <t>รายได้</t>
  </si>
  <si>
    <t>รายได้จากการให้บริการ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</si>
  <si>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</si>
  <si>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</si>
  <si>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</si>
  <si>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</si>
  <si>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</si>
  <si>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ค่าใช้จ่ายในการบริหาร</t>
  </si>
  <si>
    <t>ต้นทุนทางการเงิน</t>
  </si>
  <si>
    <t xml:space="preserve">   ส่วนที่เป็นของส่วนได้เสียที่ไม่มีอำนาจควบคุม</t>
  </si>
  <si>
    <t xml:space="preserve">จัดสรรแล้ว - </t>
  </si>
  <si>
    <t>ส่วนได้เสียที่ไม่มี</t>
  </si>
  <si>
    <t>สำรองตามกฎหมาย</t>
  </si>
  <si>
    <t>ของบริษัทใหญ่</t>
  </si>
  <si>
    <t>อำนาจควบคุม</t>
  </si>
  <si>
    <t>รวม</t>
  </si>
  <si>
    <t>ขาดทุนเบ็ดเสร็จรวมสำหรับงวด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</si>
  <si>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</si>
  <si>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</si>
  <si>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</si>
  <si>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ดอกเบี้ยรับ</t>
  </si>
  <si>
    <t>การเปลี่ยนแปลงของเงินทุนหมุนเวียน</t>
  </si>
  <si>
    <t>-  ลูกหนี้การค้าและลูกหนี้อื่น</t>
  </si>
  <si>
    <t>-  ภาษีมูลค่าเพิ่มรอขอคืน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</si>
  <si>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</si>
  <si>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</si>
  <si>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</si>
  <si>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</si>
  <si>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กระแสเงินสดจากกิจกรรมลงทุน</t>
  </si>
  <si>
    <t>เงินสดจ่ายซื้อสินทรัพย์ที่มีไว้เพื่อให้เช่า</t>
  </si>
  <si>
    <t>เงินสดรับจากการจำหน่ายอุปกรณ์</t>
  </si>
  <si>
    <t>เงินสดรับจากการจำหน่ายสินทรัพย์ที่มีไว้เพื่อให้เช่า</t>
  </si>
  <si>
    <t>กระแสเงินสดจากกิจกรรมจัดหาเงิน</t>
  </si>
  <si>
    <t>เงินสดจ่ายชำระหนี้สินตามสัญญาเช่าการเงิน</t>
  </si>
  <si>
    <t>รายการที่ไม่ใช่เงินสด</t>
  </si>
  <si>
    <t>เจ้าหนี้จากการซื้อสินทรัพย์ที่มีไว้เพื่อให้เช่า</t>
  </si>
  <si>
    <t>ที่ดิน อาคารและอุปกรณ์ - สุทธิ</t>
  </si>
  <si>
    <t>เงินสดจ่ายเพื่อให้กู้ยืมระยะสั้นแก่บริษัทย่อย</t>
  </si>
  <si>
    <t>ดอกเบี้ยรับจากเงินให้กู้ยืมระยะสั้นแก่บริษัทย่อย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</si>
  <si>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</si>
  <si>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</si>
  <si>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>ทุนที่ออก</t>
  </si>
  <si>
    <t>และชำระแล้ว</t>
  </si>
  <si>
    <t>รายได้จากการขาย</t>
  </si>
  <si>
    <t>หนี้สินและส่วนของเจ้าของ</t>
  </si>
  <si>
    <t>เงินกู้ยืมระยะยาวจากธนาคาร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</si>
  <si>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</si>
  <si>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</si>
  <si>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</si>
  <si>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 xml:space="preserve">หุ้นสามัญ จำนวน 781.63 ล้านหุ้น </t>
  </si>
  <si>
    <t>รวมส่วนของผู้เป็นเจ้าของของบริษัทใหญ่</t>
  </si>
  <si>
    <t>ส่วนของผู้เป็นเจ้าของของบริษัทใหญ่</t>
  </si>
  <si>
    <t>ข้อมูลทางการเงินเฉพาะกิจการ</t>
  </si>
  <si>
    <t xml:space="preserve">   ส่วนที่เป็นของผู้เป็นเจ้าของของบริษัทใหญ่</t>
  </si>
  <si>
    <t>-  สินค้าคงเหลือ</t>
  </si>
  <si>
    <t>เงินสดจ่ายชำระเงินกู้ยืมระยะยาวจากธนาคาร</t>
  </si>
  <si>
    <t>สินทรัพย์ภาษีเงินได้รอการตัดบัญชี - สุทธิ</t>
  </si>
  <si>
    <t>(ยังไม่ได้ตรวจสอบ)</t>
  </si>
  <si>
    <t xml:space="preserve">งบแสดงการเปลี่ยนแปลงส่วนของเจ้าของ </t>
  </si>
  <si>
    <t>ข้อมูลทางการเงินรวม (ยังไม่ได้ตรวจสอบ)</t>
  </si>
  <si>
    <t>ข้อมูลการเงินเฉพาะกิจการ (ยังไม่ได้ตรวจสอบ)</t>
  </si>
  <si>
    <t xml:space="preserve">งบกระแสเงินสด </t>
  </si>
  <si>
    <t>กระแสเงินสดก่อนการเปลี่ยนแปลงของเงินทุนหมุนเวียน</t>
  </si>
  <si>
    <t>รับดอกเบี้ย</t>
  </si>
  <si>
    <t>จ่ายดอกเบี้ย</t>
  </si>
  <si>
    <t>ค่าใช้จ่ายผลประโยชน์พนักงาน</t>
  </si>
  <si>
    <t>งบกำไรขาดทุนเบ็ดเสร็จ</t>
  </si>
  <si>
    <t xml:space="preserve">สินค้าคงเหลือ </t>
  </si>
  <si>
    <t>ภาษีเงินได้ถูกหัก ณ ที่จ่าย - สุทธิ</t>
  </si>
  <si>
    <t>หุ้นสามัญ จำนวน 781.63 ล้านหุ้น</t>
  </si>
  <si>
    <t>ลูกหนี้การค้าและลูกหนี้อื่น - สุทธิ</t>
  </si>
  <si>
    <t>เงินสดจ่ายซื้อที่ดิน อาคารและอุปกรณ์</t>
  </si>
  <si>
    <t>อสังหาริมทรัพย์เพื่อการลงทุน - สุทธิ</t>
  </si>
  <si>
    <t>รับคืนภาษีเงินได้ถูกหัก ณ ที่จ่าย</t>
  </si>
  <si>
    <t>จ่ายภาษีเงินได้</t>
  </si>
  <si>
    <t>สินทรัพย์สิทธิการใช้ - สุทธิ</t>
  </si>
  <si>
    <t>ขาดทุนสะสม</t>
  </si>
  <si>
    <t>เงินสดจ่ายชำระเงินกู้ยืมระยะสั้นจากธนาคาร</t>
  </si>
  <si>
    <t xml:space="preserve">เจ้าหนี้การค้าและเจ้าหนี้อื่น </t>
  </si>
  <si>
    <t>ส่วนที่ถึงกำหนดชำระภายในหนึ่งปี - สุทธิ</t>
  </si>
  <si>
    <t>ส่วนเกิน</t>
  </si>
  <si>
    <t>รวมส่วนของผู้เป็นเจ้าของ</t>
  </si>
  <si>
    <t>มูลค่าหุ้น</t>
  </si>
  <si>
    <t>ยังไม่ได้จัดสรร</t>
  </si>
  <si>
    <r>
      <t xml:space="preserve">งบกระแสเงินสด </t>
    </r>
    <r>
      <rPr>
        <sz val="12"/>
        <color indexed="8"/>
        <rFont val="Browallia New"/>
        <family val="2"/>
      </rPr>
      <t>(ต่อ)</t>
    </r>
  </si>
  <si>
    <t>เงินสดรับชำระคืนเงินกู้ยืมระยะสั้นจากบริษัทย่อย</t>
  </si>
  <si>
    <t>เจ้าหนี้จากการซื้อสินทรัพย์ถาวร</t>
  </si>
  <si>
    <t>เงินสดและรายการเทียบเท่า</t>
  </si>
  <si>
    <t>เงินสดรับจากเงินกู้ยืมระยะสั้นจากธนาคาร</t>
  </si>
  <si>
    <t>30 มิถุนายน</t>
  </si>
  <si>
    <t>เงินสดจ่ายซื้อสินทรัพย์ไม่มีตัวตน</t>
  </si>
  <si>
    <t>เงินเบิกเกินบัญชีธนาคารเพิ่มขึ้น</t>
  </si>
  <si>
    <t>สินทรัพย์สิทธิการใช้</t>
  </si>
  <si>
    <t>เงินสดจ่ายชำระหนี้สินภายใต้สัญญาเช่า</t>
  </si>
  <si>
    <t>รายได้อื่น</t>
  </si>
  <si>
    <t>(กลับรายการ)ค่าเผื่อขาดทุนที่คาดว่าจะเกิดขึ้นของลูกหนี้การค้า</t>
  </si>
  <si>
    <t>ค่าใช้จ่ายในการขายและการให้บริการ</t>
  </si>
  <si>
    <t>พ.ศ. 2565</t>
  </si>
  <si>
    <t xml:space="preserve">ยอดยกมาต้นงวด ณ วันที่ 1 มกราคม พ.ศ. 2565 </t>
  </si>
  <si>
    <t>ยอดคงเหลือสิ้นงวด ณ วันที่ 30 มิถุนายน พ.ศ. 2565</t>
  </si>
  <si>
    <t>ยอดยกมาต้นงวด ณ วันที่ 1 มกราคม พ.ศ. 2565</t>
  </si>
  <si>
    <t>กำไรขั้นต้น</t>
  </si>
  <si>
    <t>ภาษีเงินได้ถูกหัก ณ ที่จ่ายตัดจ่าย</t>
  </si>
  <si>
    <r>
      <t xml:space="preserve">งบแสดงการเปลี่ยนแปลงส่วนของเจ้าของ </t>
    </r>
    <r>
      <rPr>
        <sz val="12"/>
        <color indexed="8"/>
        <rFont val="Browallia New"/>
        <family val="2"/>
      </rPr>
      <t>(ต่อ)</t>
    </r>
  </si>
  <si>
    <t>การเพิ่มขึ้นของสินทรัพย์สิทธิการใช้และหนี้สินจากสิทธิการใช้</t>
  </si>
  <si>
    <t>เงินให้กู้ยืมระยะสั้นแก่บริษัทย่อย</t>
  </si>
  <si>
    <t>ส่วนที่ครบกำหนดภายในหนึ่งปี</t>
  </si>
  <si>
    <t>พ.ศ. 2566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</si>
  <si>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</si>
  <si>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 xml:space="preserve">เงินกู้ยืมระยะสั้นจากธนาคาร </t>
  </si>
  <si>
    <t>หนี้สินตามสัญญาเช่า</t>
  </si>
  <si>
    <t>หนี้สินตามสัญญาเช่า - สุทธิ</t>
  </si>
  <si>
    <r>
      <t xml:space="preserve">งบแสดงฐานะการเงิน </t>
    </r>
    <r>
      <rPr>
        <sz val="12"/>
        <color indexed="8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</si>
  <si>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2"/>
        <color indexed="8"/>
        <rFont val="Browallia New"/>
        <family val="2"/>
      </rPr>
      <t>(ต่อ)</t>
    </r>
  </si>
  <si>
    <t>ณ วันที่ 30 มิถุนายน พ.ศ. 2566</t>
  </si>
  <si>
    <t>สำหรับงวดสามเดือนสิ้นสุดวันที่ 30 มิถุนายน พ.ศ. 2566</t>
  </si>
  <si>
    <t>สำหรับงวดหกเดือนสิ้นสุดวันที่ 30 มิถุนายน พ.ศ. 2566</t>
  </si>
  <si>
    <t>ยอดยกมาต้นงวด ณ วันที่ 1 มกราคม พ.ศ. 2566</t>
  </si>
  <si>
    <t>ยอดคงเหลือสิ้นงวด ณ วันที่ 30 มิถุนายน พ.ศ. 2566</t>
  </si>
  <si>
    <t>-  จ่ายผลประโยชน์พนักงาน</t>
  </si>
  <si>
    <t>กำไร(ขาดทุน)สุทธิก่อนภาษีเงินได้</t>
  </si>
  <si>
    <t>กำไรเบ็ดเสร็จรวมสำหรับงวด</t>
  </si>
  <si>
    <t>การเปลี่ยนแปลงในส่วนของเจ้าของสำหรับงวด</t>
  </si>
  <si>
    <t>(กลับรายการ)ค่าเผื่อภาษีเงินได้ถูกหัก ณ ที่จ่าย ที่คาดว่าจะไม่ได้รับคืน</t>
  </si>
  <si>
    <t>(กำไร)สุทธิจากการจำหน่ายอุปกรณ์</t>
  </si>
  <si>
    <t>ขาดทุนสุทธิจากการตัดจำหน่ายอุปกรณ์</t>
  </si>
  <si>
    <t>(กำไร)สุทธิจากการจำหน่ายสินทรัพย์ที่มีไว้เพื่อให้เช่า</t>
  </si>
  <si>
    <t>ขาดทุนสุทธิจากการตัดจำหน่ายสินทรัพย์ไม่มีตัวตน</t>
  </si>
  <si>
    <t>(กำไร)จากการยกเลิกสัญญาสิทธิการใช้สินทรัพย์</t>
  </si>
  <si>
    <t>ขาดทุนสุทธิจากการตัดจำหน่ายสินทรัพย์ที่มีไว้เพื่อให้เช่า</t>
  </si>
  <si>
    <t>กำไร (ขาดทุน) สุทธิก่อนภาษีเงินได้</t>
  </si>
  <si>
    <t>(ค่าใช้จ่าย) ผลประโยชน์ภาษีเงินได้</t>
  </si>
  <si>
    <t>กำไร (ขาดทุน) สุทธิสำหรับงวด</t>
  </si>
  <si>
    <t>กำไร (ขาดทุน) เบ็ดเสร็จอื่น</t>
  </si>
  <si>
    <t>กำไร (ขาดทุน) เบ็ดเสร็จรวมสำหรับงวด</t>
  </si>
  <si>
    <t>การแบ่งปันกำไร (ขาดทุน )เบ็ดเสร็จรวม</t>
  </si>
  <si>
    <t xml:space="preserve">กำไร (ขาดทุน) ต่อหุ้น </t>
  </si>
  <si>
    <t>กำไร (ขาดทุน) ต่อหุ้นขั้นพื้นฐาน (บาท)</t>
  </si>
  <si>
    <t>การแบ่งปันกำไร (ขาดทุน) เบ็ดเสร็จรวม</t>
  </si>
  <si>
    <t>เงินสดสุทธิได้มาจาก (ใช้ไปใน) กิจกรรมดำเนินงาน</t>
  </si>
  <si>
    <t>เงินสดสุทธิ (ใช้ไปใน) ได้มาจากกิจกรรมลงทุน</t>
  </si>
  <si>
    <t>เงินสดสุทธิ (ใช้ไปใน) ได้มาจากกิจกรรมจัดหาเงิน</t>
  </si>
  <si>
    <t>เงินสด (ลดลง) เพิ่มขี้นสุทธิ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</si>
</sst>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;\(#,##0\);&quot;-&quot;;@"/>
    <numFmt numFmtId="167" formatCode="#,##0;\(#,##0\)"/>
    <numFmt numFmtId="168" formatCode="#,##0;\(#,##0\);\-"/>
    <numFmt numFmtId="169" formatCode="&quot;$&quot;#,##0_);\(&quot;$&quot;#,##0\)"/>
    <numFmt numFmtId="170" formatCode="#,##0.0000;\(#,##0.0000\);\-"/>
    <numFmt numFmtId="171" formatCode="#,##0.0000;\(#,##0.0000\);&quot;-&quot;;@"/>
    <numFmt numFmtId="174" formatCode="_-* #,##0.0000_-;\-* #,##0.0000_-;_-* &quot;-&quot;??_-;_-@_-"/>
    <numFmt numFmtId="178" formatCode="#,##0.0000;\(#,##0.0000\)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b/>
      <sz val="12"/>
      <name val="Browallia New"/>
      <family val="2"/>
    </font>
    <font>
      <sz val="12"/>
      <name val="Browallia New"/>
      <family val="2"/>
    </font>
    <font>
      <sz val="12"/>
      <color indexed="8"/>
      <name val="Browallia New"/>
      <family val="2"/>
    </font>
    <font>
      <u/>
      <sz val="12"/>
      <name val="Browallia New"/>
      <family val="2"/>
    </font>
    <font>
      <sz val="13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  <font>
      <u/>
      <sz val="12"/>
      <color theme="1"/>
      <name val="Browallia New"/>
      <family val="2"/>
    </font>
    <font>
      <b/>
      <u/>
      <sz val="12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/>
    <xf numFmtId="0" fontId="3" fillId="0" borderId="0"/>
    <xf numFmtId="0" fontId="12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</cellStyleXfs>
  <cellXfs count="24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165" fontId="6" fillId="0" borderId="0" xfId="1" applyNumberFormat="1" applyFont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0" borderId="0" xfId="1" applyNumberFormat="1" applyFont="1" applyBorder="1" applyAlignment="1">
      <alignment horizontal="right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6" fontId="6" fillId="0" borderId="0" xfId="2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25" applyFont="1" applyAlignment="1">
      <alignment horizontal="center" vertical="center"/>
    </xf>
    <xf numFmtId="0" fontId="13" fillId="0" borderId="0" xfId="25" applyFont="1" applyAlignment="1">
      <alignment vertical="center"/>
    </xf>
    <xf numFmtId="165" fontId="13" fillId="0" borderId="0" xfId="7" applyNumberFormat="1" applyFont="1" applyFill="1" applyAlignment="1">
      <alignment vertical="center"/>
    </xf>
    <xf numFmtId="0" fontId="13" fillId="0" borderId="1" xfId="25" applyFont="1" applyBorder="1" applyAlignment="1">
      <alignment vertical="center"/>
    </xf>
    <xf numFmtId="0" fontId="14" fillId="0" borderId="0" xfId="25" quotePrefix="1" applyFont="1" applyAlignment="1">
      <alignment vertical="center"/>
    </xf>
    <xf numFmtId="165" fontId="13" fillId="0" borderId="0" xfId="7" applyNumberFormat="1" applyFont="1" applyFill="1" applyBorder="1" applyAlignment="1">
      <alignment vertical="center"/>
    </xf>
    <xf numFmtId="0" fontId="14" fillId="0" borderId="1" xfId="25" applyFont="1" applyBorder="1" applyAlignment="1">
      <alignment horizontal="right" vertical="center"/>
    </xf>
    <xf numFmtId="0" fontId="14" fillId="0" borderId="0" xfId="25" applyFont="1" applyAlignment="1">
      <alignment horizontal="justify" vertical="center" wrapText="1"/>
    </xf>
    <xf numFmtId="0" fontId="14" fillId="0" borderId="0" xfId="25" applyFont="1" applyAlignment="1">
      <alignment horizontal="center" vertical="center" wrapText="1"/>
    </xf>
    <xf numFmtId="0" fontId="14" fillId="0" borderId="0" xfId="25" applyFont="1" applyAlignment="1">
      <alignment horizontal="right" vertical="center" wrapText="1"/>
    </xf>
    <xf numFmtId="0" fontId="14" fillId="0" borderId="0" xfId="25" applyFont="1" applyAlignment="1">
      <alignment vertical="center" wrapText="1"/>
    </xf>
    <xf numFmtId="167" fontId="14" fillId="0" borderId="1" xfId="25" applyNumberFormat="1" applyFont="1" applyBorder="1" applyAlignment="1">
      <alignment horizontal="center" vertical="center"/>
    </xf>
    <xf numFmtId="167" fontId="14" fillId="0" borderId="0" xfId="25" applyNumberFormat="1" applyFont="1" applyAlignment="1">
      <alignment horizontal="left" vertical="center"/>
    </xf>
    <xf numFmtId="167" fontId="13" fillId="0" borderId="0" xfId="25" applyNumberFormat="1" applyFont="1" applyAlignment="1">
      <alignment horizontal="left" vertical="center"/>
    </xf>
    <xf numFmtId="166" fontId="13" fillId="0" borderId="0" xfId="11" applyNumberFormat="1" applyFont="1" applyFill="1" applyAlignment="1">
      <alignment horizontal="right" vertical="center"/>
    </xf>
    <xf numFmtId="166" fontId="13" fillId="0" borderId="0" xfId="11" applyNumberFormat="1" applyFont="1" applyFill="1" applyBorder="1" applyAlignment="1">
      <alignment horizontal="right" vertical="center"/>
    </xf>
    <xf numFmtId="165" fontId="13" fillId="0" borderId="0" xfId="7" applyNumberFormat="1" applyFont="1" applyFill="1" applyBorder="1" applyAlignment="1">
      <alignment horizontal="right" vertical="center" wrapText="1"/>
    </xf>
    <xf numFmtId="167" fontId="13" fillId="0" borderId="0" xfId="7" applyNumberFormat="1" applyFont="1" applyFill="1" applyAlignment="1">
      <alignment vertical="center"/>
    </xf>
    <xf numFmtId="167" fontId="13" fillId="0" borderId="0" xfId="25" quotePrefix="1" applyNumberFormat="1" applyFont="1" applyAlignment="1">
      <alignment horizontal="left" vertical="center"/>
    </xf>
    <xf numFmtId="166" fontId="13" fillId="0" borderId="1" xfId="11" applyNumberFormat="1" applyFont="1" applyFill="1" applyBorder="1" applyAlignment="1">
      <alignment horizontal="right" vertical="center"/>
    </xf>
    <xf numFmtId="167" fontId="14" fillId="0" borderId="0" xfId="25" applyNumberFormat="1" applyFont="1" applyAlignment="1">
      <alignment horizontal="center" vertical="center"/>
    </xf>
    <xf numFmtId="167" fontId="13" fillId="0" borderId="0" xfId="7" applyNumberFormat="1" applyFont="1" applyFill="1" applyBorder="1" applyAlignment="1">
      <alignment vertical="center"/>
    </xf>
    <xf numFmtId="166" fontId="13" fillId="0" borderId="0" xfId="18" applyNumberFormat="1" applyFont="1" applyFill="1" applyBorder="1" applyAlignment="1">
      <alignment horizontal="right" vertical="center"/>
    </xf>
    <xf numFmtId="167" fontId="15" fillId="0" borderId="0" xfId="25" applyNumberFormat="1" applyFont="1" applyAlignment="1">
      <alignment horizontal="left" vertical="center"/>
    </xf>
    <xf numFmtId="166" fontId="13" fillId="0" borderId="1" xfId="18" applyNumberFormat="1" applyFont="1" applyFill="1" applyBorder="1" applyAlignment="1">
      <alignment horizontal="right" vertical="center"/>
    </xf>
    <xf numFmtId="0" fontId="14" fillId="0" borderId="0" xfId="25" applyFont="1" applyAlignment="1">
      <alignment vertical="center"/>
    </xf>
    <xf numFmtId="167" fontId="14" fillId="0" borderId="0" xfId="25" quotePrefix="1" applyNumberFormat="1" applyFont="1" applyAlignment="1">
      <alignment horizontal="left" vertical="center"/>
    </xf>
    <xf numFmtId="0" fontId="14" fillId="0" borderId="1" xfId="25" quotePrefix="1" applyFont="1" applyBorder="1" applyAlignment="1">
      <alignment vertical="center"/>
    </xf>
    <xf numFmtId="166" fontId="13" fillId="0" borderId="0" xfId="25" applyNumberFormat="1" applyFont="1" applyAlignment="1">
      <alignment horizontal="right" vertical="center"/>
    </xf>
    <xf numFmtId="166" fontId="13" fillId="0" borderId="1" xfId="25" applyNumberFormat="1" applyFont="1" applyBorder="1" applyAlignment="1">
      <alignment horizontal="right" vertical="center"/>
    </xf>
    <xf numFmtId="0" fontId="13" fillId="0" borderId="0" xfId="25" applyFont="1" applyAlignment="1">
      <alignment horizontal="left" vertical="center"/>
    </xf>
    <xf numFmtId="167" fontId="14" fillId="0" borderId="0" xfId="25" applyNumberFormat="1" applyFont="1" applyAlignment="1">
      <alignment vertical="center"/>
    </xf>
    <xf numFmtId="167" fontId="13" fillId="0" borderId="0" xfId="25" applyNumberFormat="1" applyFont="1" applyAlignment="1">
      <alignment vertical="center"/>
    </xf>
    <xf numFmtId="167" fontId="13" fillId="0" borderId="1" xfId="7" applyNumberFormat="1" applyFont="1" applyFill="1" applyBorder="1" applyAlignment="1">
      <alignment vertical="top"/>
    </xf>
    <xf numFmtId="167" fontId="14" fillId="0" borderId="0" xfId="24" applyNumberFormat="1" applyFont="1" applyAlignment="1">
      <alignment horizontal="left" vertical="center"/>
    </xf>
    <xf numFmtId="0" fontId="13" fillId="0" borderId="0" xfId="21" applyFont="1" applyAlignment="1">
      <alignment vertical="center"/>
    </xf>
    <xf numFmtId="167" fontId="13" fillId="0" borderId="0" xfId="24" applyNumberFormat="1" applyFont="1" applyAlignment="1">
      <alignment horizontal="left" vertical="center"/>
    </xf>
    <xf numFmtId="0" fontId="13" fillId="0" borderId="0" xfId="21" applyFont="1" applyAlignment="1">
      <alignment horizontal="center" vertical="center"/>
    </xf>
    <xf numFmtId="165" fontId="13" fillId="0" borderId="0" xfId="8" applyNumberFormat="1" applyFont="1" applyFill="1" applyBorder="1" applyAlignment="1">
      <alignment horizontal="right" vertical="top" wrapText="1"/>
    </xf>
    <xf numFmtId="166" fontId="13" fillId="0" borderId="2" xfId="11" applyNumberFormat="1" applyFont="1" applyFill="1" applyBorder="1" applyAlignment="1">
      <alignment horizontal="right" vertical="center"/>
    </xf>
    <xf numFmtId="166" fontId="6" fillId="0" borderId="1" xfId="1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25" applyFont="1" applyBorder="1" applyAlignment="1">
      <alignment horizontal="right" vertical="center" wrapText="1"/>
    </xf>
    <xf numFmtId="0" fontId="5" fillId="0" borderId="0" xfId="25" applyFont="1" applyAlignment="1">
      <alignment horizontal="right" vertical="center" wrapText="1"/>
    </xf>
    <xf numFmtId="165" fontId="6" fillId="0" borderId="0" xfId="1" applyNumberFormat="1" applyFont="1" applyBorder="1" applyAlignment="1">
      <alignment vertical="center"/>
    </xf>
    <xf numFmtId="0" fontId="6" fillId="0" borderId="0" xfId="0" applyFont="1" applyAlignment="1">
      <alignment horizontal="justify" vertical="center" wrapText="1"/>
    </xf>
    <xf numFmtId="166" fontId="6" fillId="0" borderId="0" xfId="10" applyNumberFormat="1" applyFont="1" applyAlignment="1">
      <alignment horizontal="right" vertical="center"/>
    </xf>
    <xf numFmtId="166" fontId="6" fillId="0" borderId="0" xfId="10" applyNumberFormat="1" applyFont="1" applyBorder="1" applyAlignment="1">
      <alignment horizontal="right" vertical="center"/>
    </xf>
    <xf numFmtId="166" fontId="6" fillId="0" borderId="0" xfId="1" applyNumberFormat="1" applyFont="1" applyAlignment="1">
      <alignment horizontal="right" vertical="top" wrapText="1"/>
    </xf>
    <xf numFmtId="166" fontId="6" fillId="0" borderId="0" xfId="1" applyNumberFormat="1" applyFont="1" applyBorder="1" applyAlignment="1">
      <alignment horizontal="right" vertical="top" wrapText="1"/>
    </xf>
    <xf numFmtId="166" fontId="6" fillId="0" borderId="1" xfId="1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5" fontId="6" fillId="0" borderId="0" xfId="1" applyNumberFormat="1" applyFont="1" applyFill="1" applyBorder="1" applyAlignment="1">
      <alignment vertical="center"/>
    </xf>
    <xf numFmtId="165" fontId="6" fillId="0" borderId="1" xfId="1" applyNumberFormat="1" applyFont="1" applyBorder="1" applyAlignment="1">
      <alignment horizontal="right" vertical="center" wrapText="1"/>
    </xf>
    <xf numFmtId="0" fontId="5" fillId="0" borderId="0" xfId="23" applyFont="1" applyAlignment="1">
      <alignment horizontal="left" vertical="center"/>
    </xf>
    <xf numFmtId="166" fontId="6" fillId="0" borderId="0" xfId="1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6" fontId="6" fillId="0" borderId="0" xfId="1" applyNumberFormat="1" applyFont="1" applyAlignment="1">
      <alignment vertical="top"/>
    </xf>
    <xf numFmtId="0" fontId="6" fillId="0" borderId="0" xfId="23" applyFont="1" applyAlignment="1">
      <alignment horizontal="left" vertical="center"/>
    </xf>
    <xf numFmtId="166" fontId="6" fillId="0" borderId="0" xfId="10" applyNumberFormat="1" applyFont="1" applyFill="1" applyAlignment="1">
      <alignment horizontal="right" vertical="center"/>
    </xf>
    <xf numFmtId="165" fontId="6" fillId="0" borderId="0" xfId="1" applyNumberFormat="1" applyFont="1" applyAlignment="1">
      <alignment horizontal="right" vertical="center" wrapText="1"/>
    </xf>
    <xf numFmtId="165" fontId="6" fillId="0" borderId="0" xfId="1" applyNumberFormat="1" applyFont="1" applyFill="1" applyAlignment="1">
      <alignment horizontal="right" vertical="center" wrapText="1"/>
    </xf>
    <xf numFmtId="166" fontId="6" fillId="0" borderId="0" xfId="1" applyNumberFormat="1" applyFont="1" applyBorder="1" applyAlignment="1">
      <alignment vertical="top"/>
    </xf>
    <xf numFmtId="166" fontId="6" fillId="0" borderId="2" xfId="1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165" fontId="6" fillId="0" borderId="1" xfId="1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6" fontId="6" fillId="0" borderId="1" xfId="2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7" fontId="6" fillId="0" borderId="2" xfId="1" applyNumberFormat="1" applyFont="1" applyBorder="1" applyAlignment="1">
      <alignment vertical="center"/>
    </xf>
    <xf numFmtId="166" fontId="5" fillId="0" borderId="0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166" fontId="6" fillId="0" borderId="0" xfId="2" applyNumberFormat="1" applyFont="1" applyAlignment="1">
      <alignment horizontal="right" vertical="center" wrapText="1"/>
    </xf>
    <xf numFmtId="166" fontId="6" fillId="0" borderId="0" xfId="2" applyNumberFormat="1" applyFont="1" applyBorder="1" applyAlignment="1">
      <alignment horizontal="right" vertical="center" wrapText="1"/>
    </xf>
    <xf numFmtId="166" fontId="6" fillId="0" borderId="0" xfId="2" applyNumberFormat="1" applyFont="1" applyFill="1" applyAlignment="1">
      <alignment horizontal="right" vertical="center" wrapText="1"/>
    </xf>
    <xf numFmtId="166" fontId="6" fillId="0" borderId="0" xfId="2" applyNumberFormat="1" applyFont="1" applyFill="1" applyBorder="1" applyAlignment="1">
      <alignment horizontal="right" vertical="center" wrapText="1"/>
    </xf>
    <xf numFmtId="166" fontId="6" fillId="0" borderId="1" xfId="10" applyNumberFormat="1" applyFont="1" applyFill="1" applyBorder="1" applyAlignment="1">
      <alignment horizontal="right" vertical="center"/>
    </xf>
    <xf numFmtId="166" fontId="6" fillId="0" borderId="0" xfId="2" applyNumberFormat="1" applyFont="1" applyAlignment="1">
      <alignment vertical="center"/>
    </xf>
    <xf numFmtId="166" fontId="6" fillId="0" borderId="0" xfId="2" applyNumberFormat="1" applyFont="1" applyBorder="1" applyAlignment="1">
      <alignment vertical="center"/>
    </xf>
    <xf numFmtId="167" fontId="6" fillId="0" borderId="0" xfId="1" applyNumberFormat="1" applyFont="1" applyBorder="1" applyAlignment="1">
      <alignment vertical="center"/>
    </xf>
    <xf numFmtId="167" fontId="6" fillId="0" borderId="1" xfId="1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170" fontId="6" fillId="0" borderId="0" xfId="1" applyNumberFormat="1" applyFont="1" applyFill="1" applyAlignment="1">
      <alignment horizontal="right" vertical="center"/>
    </xf>
    <xf numFmtId="166" fontId="6" fillId="0" borderId="0" xfId="11" applyNumberFormat="1" applyFont="1" applyFill="1" applyAlignment="1">
      <alignment horizontal="right" vertical="center"/>
    </xf>
    <xf numFmtId="166" fontId="6" fillId="0" borderId="0" xfId="11" applyNumberFormat="1" applyFont="1" applyFill="1" applyBorder="1" applyAlignment="1">
      <alignment horizontal="right" vertical="center"/>
    </xf>
    <xf numFmtId="166" fontId="6" fillId="0" borderId="1" xfId="11" applyNumberFormat="1" applyFont="1" applyFill="1" applyBorder="1" applyAlignment="1">
      <alignment horizontal="right" vertical="center"/>
    </xf>
    <xf numFmtId="167" fontId="6" fillId="0" borderId="0" xfId="7" applyNumberFormat="1" applyFont="1" applyFill="1" applyAlignment="1">
      <alignment vertical="center"/>
    </xf>
    <xf numFmtId="167" fontId="6" fillId="0" borderId="0" xfId="7" applyNumberFormat="1" applyFont="1" applyFill="1" applyBorder="1" applyAlignment="1">
      <alignment vertical="center"/>
    </xf>
    <xf numFmtId="166" fontId="6" fillId="0" borderId="0" xfId="18" applyNumberFormat="1" applyFont="1" applyFill="1" applyBorder="1" applyAlignment="1">
      <alignment horizontal="right" vertical="center"/>
    </xf>
    <xf numFmtId="166" fontId="6" fillId="0" borderId="1" xfId="18" applyNumberFormat="1" applyFont="1" applyFill="1" applyBorder="1" applyAlignment="1">
      <alignment horizontal="right" vertical="center"/>
    </xf>
    <xf numFmtId="166" fontId="6" fillId="0" borderId="0" xfId="25" applyNumberFormat="1" applyFont="1" applyAlignment="1">
      <alignment horizontal="right" vertical="center"/>
    </xf>
    <xf numFmtId="0" fontId="6" fillId="0" borderId="0" xfId="25" applyFont="1" applyAlignment="1">
      <alignment vertical="center"/>
    </xf>
    <xf numFmtId="166" fontId="6" fillId="0" borderId="1" xfId="25" applyNumberFormat="1" applyFont="1" applyBorder="1" applyAlignment="1">
      <alignment horizontal="right" vertical="center"/>
    </xf>
    <xf numFmtId="167" fontId="6" fillId="0" borderId="1" xfId="7" applyNumberFormat="1" applyFont="1" applyFill="1" applyBorder="1" applyAlignment="1">
      <alignment vertical="top"/>
    </xf>
    <xf numFmtId="165" fontId="6" fillId="0" borderId="0" xfId="7" applyNumberFormat="1" applyFont="1" applyFill="1" applyBorder="1" applyAlignment="1">
      <alignment horizontal="right" vertical="center" wrapText="1"/>
    </xf>
    <xf numFmtId="0" fontId="14" fillId="0" borderId="0" xfId="25" applyFont="1" applyAlignment="1">
      <alignment horizontal="right" vertical="center"/>
    </xf>
    <xf numFmtId="166" fontId="13" fillId="0" borderId="0" xfId="25" applyNumberFormat="1" applyFont="1" applyAlignment="1">
      <alignment vertical="center"/>
    </xf>
    <xf numFmtId="167" fontId="14" fillId="0" borderId="1" xfId="25" quotePrefix="1" applyNumberFormat="1" applyFont="1" applyBorder="1" applyAlignment="1">
      <alignment horizontal="left" vertical="center"/>
    </xf>
    <xf numFmtId="0" fontId="14" fillId="0" borderId="1" xfId="25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horizontal="left" vertical="center"/>
    </xf>
    <xf numFmtId="167" fontId="14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167" fontId="13" fillId="0" borderId="0" xfId="0" applyNumberFormat="1" applyFont="1" applyAlignment="1">
      <alignment horizontal="centerContinuous" vertical="center"/>
    </xf>
    <xf numFmtId="167" fontId="13" fillId="0" borderId="0" xfId="0" applyNumberFormat="1" applyFont="1" applyAlignment="1">
      <alignment vertical="center"/>
    </xf>
    <xf numFmtId="167" fontId="14" fillId="0" borderId="0" xfId="0" applyNumberFormat="1" applyFont="1" applyAlignment="1">
      <alignment horizontal="center" vertical="center"/>
    </xf>
    <xf numFmtId="167" fontId="14" fillId="0" borderId="0" xfId="0" applyNumberFormat="1" applyFont="1" applyAlignment="1">
      <alignment vertical="center"/>
    </xf>
    <xf numFmtId="167" fontId="14" fillId="0" borderId="0" xfId="2" applyNumberFormat="1" applyFont="1" applyFill="1" applyBorder="1" applyAlignment="1">
      <alignment horizontal="right" vertical="center"/>
    </xf>
    <xf numFmtId="167" fontId="14" fillId="0" borderId="0" xfId="2" quotePrefix="1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7" fontId="14" fillId="0" borderId="1" xfId="0" applyNumberFormat="1" applyFont="1" applyBorder="1" applyAlignment="1">
      <alignment horizontal="right" vertical="center"/>
    </xf>
    <xf numFmtId="167" fontId="14" fillId="0" borderId="0" xfId="26" applyNumberFormat="1" applyFont="1" applyAlignment="1">
      <alignment vertical="center"/>
    </xf>
    <xf numFmtId="168" fontId="13" fillId="0" borderId="0" xfId="2" applyNumberFormat="1" applyFont="1" applyFill="1" applyBorder="1" applyAlignment="1">
      <alignment horizontal="right" vertical="center"/>
    </xf>
    <xf numFmtId="166" fontId="13" fillId="0" borderId="1" xfId="2" applyNumberFormat="1" applyFont="1" applyFill="1" applyBorder="1" applyAlignment="1">
      <alignment horizontal="right" vertical="center"/>
    </xf>
    <xf numFmtId="166" fontId="13" fillId="0" borderId="0" xfId="2" applyNumberFormat="1" applyFont="1" applyFill="1" applyBorder="1" applyAlignment="1">
      <alignment horizontal="right" vertical="center"/>
    </xf>
    <xf numFmtId="167" fontId="13" fillId="0" borderId="2" xfId="2" applyNumberFormat="1" applyFont="1" applyFill="1" applyBorder="1" applyAlignment="1">
      <alignment horizontal="right" vertical="center"/>
    </xf>
    <xf numFmtId="167" fontId="13" fillId="0" borderId="0" xfId="2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left" vertical="center"/>
    </xf>
    <xf numFmtId="167" fontId="13" fillId="0" borderId="0" xfId="26" applyNumberFormat="1" applyFont="1" applyAlignment="1">
      <alignment horizontal="left" vertical="center"/>
    </xf>
    <xf numFmtId="166" fontId="13" fillId="0" borderId="0" xfId="19" applyNumberFormat="1" applyFont="1" applyBorder="1" applyAlignment="1">
      <alignment horizontal="right" vertical="center"/>
    </xf>
    <xf numFmtId="166" fontId="13" fillId="0" borderId="1" xfId="2" applyNumberFormat="1" applyFont="1" applyBorder="1" applyAlignment="1">
      <alignment horizontal="right" vertical="center"/>
    </xf>
    <xf numFmtId="166" fontId="13" fillId="0" borderId="0" xfId="2" applyNumberFormat="1" applyFont="1" applyBorder="1" applyAlignment="1">
      <alignment horizontal="right" vertical="center"/>
    </xf>
    <xf numFmtId="167" fontId="13" fillId="0" borderId="1" xfId="0" applyNumberFormat="1" applyFont="1" applyBorder="1" applyAlignment="1">
      <alignment horizontal="right" vertical="center"/>
    </xf>
    <xf numFmtId="167" fontId="14" fillId="0" borderId="0" xfId="0" quotePrefix="1" applyNumberFormat="1" applyFont="1" applyAlignment="1">
      <alignment horizontal="left" vertical="center"/>
    </xf>
    <xf numFmtId="167" fontId="13" fillId="0" borderId="0" xfId="0" applyNumberFormat="1" applyFont="1" applyAlignment="1">
      <alignment horizontal="right" vertical="center"/>
    </xf>
    <xf numFmtId="167" fontId="13" fillId="0" borderId="1" xfId="0" applyNumberFormat="1" applyFont="1" applyBorder="1" applyAlignment="1">
      <alignment vertical="center"/>
    </xf>
    <xf numFmtId="167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Continuous" vertical="center"/>
    </xf>
    <xf numFmtId="167" fontId="13" fillId="0" borderId="1" xfId="2" applyNumberFormat="1" applyFont="1" applyFill="1" applyBorder="1" applyAlignment="1">
      <alignment horizontal="right" vertical="center"/>
    </xf>
    <xf numFmtId="167" fontId="13" fillId="0" borderId="1" xfId="2" applyNumberFormat="1" applyFont="1" applyFill="1" applyBorder="1" applyAlignment="1">
      <alignment horizontal="centerContinuous" vertical="center"/>
    </xf>
    <xf numFmtId="166" fontId="13" fillId="0" borderId="2" xfId="2" applyNumberFormat="1" applyFont="1" applyFill="1" applyBorder="1" applyAlignment="1">
      <alignment horizontal="right" vertical="center"/>
    </xf>
    <xf numFmtId="166" fontId="13" fillId="0" borderId="0" xfId="0" applyNumberFormat="1" applyFont="1" applyAlignment="1">
      <alignment horizontal="right" vertical="center"/>
    </xf>
    <xf numFmtId="0" fontId="14" fillId="0" borderId="1" xfId="0" quotePrefix="1" applyFont="1" applyBorder="1" applyAlignment="1">
      <alignment vertical="center"/>
    </xf>
    <xf numFmtId="0" fontId="13" fillId="0" borderId="1" xfId="0" applyFont="1" applyBorder="1" applyAlignment="1">
      <alignment horizontal="centerContinuous" vertical="center"/>
    </xf>
    <xf numFmtId="0" fontId="14" fillId="0" borderId="0" xfId="0" quotePrefix="1" applyFont="1" applyAlignment="1">
      <alignment vertical="center"/>
    </xf>
    <xf numFmtId="0" fontId="14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13" fillId="0" borderId="0" xfId="2" applyNumberFormat="1" applyFont="1" applyAlignment="1">
      <alignment horizontal="right" vertical="center" wrapText="1"/>
    </xf>
    <xf numFmtId="0" fontId="14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 wrapText="1"/>
    </xf>
    <xf numFmtId="166" fontId="13" fillId="0" borderId="0" xfId="3" applyNumberFormat="1" applyFont="1" applyFill="1" applyBorder="1" applyAlignment="1">
      <alignment horizontal="right" vertical="center"/>
    </xf>
    <xf numFmtId="168" fontId="13" fillId="0" borderId="0" xfId="10" applyNumberFormat="1" applyFont="1" applyFill="1" applyAlignment="1">
      <alignment horizontal="right" vertical="center" wrapText="1"/>
    </xf>
    <xf numFmtId="0" fontId="13" fillId="0" borderId="0" xfId="23" applyFont="1" applyAlignment="1">
      <alignment vertical="center"/>
    </xf>
    <xf numFmtId="0" fontId="13" fillId="0" borderId="0" xfId="23" applyFont="1" applyAlignment="1">
      <alignment horizontal="left" vertical="center"/>
    </xf>
    <xf numFmtId="166" fontId="13" fillId="0" borderId="1" xfId="3" applyNumberFormat="1" applyFont="1" applyFill="1" applyBorder="1" applyAlignment="1">
      <alignment horizontal="right" vertical="center"/>
    </xf>
    <xf numFmtId="168" fontId="13" fillId="0" borderId="1" xfId="2" applyNumberFormat="1" applyFont="1" applyFill="1" applyBorder="1" applyAlignment="1">
      <alignment horizontal="right" vertical="center"/>
    </xf>
    <xf numFmtId="168" fontId="13" fillId="0" borderId="0" xfId="2" applyNumberFormat="1" applyFont="1" applyFill="1" applyAlignment="1">
      <alignment horizontal="right" vertical="center" wrapText="1"/>
    </xf>
    <xf numFmtId="166" fontId="13" fillId="0" borderId="1" xfId="2" applyNumberFormat="1" applyFont="1" applyBorder="1" applyAlignment="1">
      <alignment horizontal="right" vertical="center" wrapText="1"/>
    </xf>
    <xf numFmtId="168" fontId="13" fillId="0" borderId="1" xfId="2" applyNumberFormat="1" applyFont="1" applyFill="1" applyBorder="1" applyAlignment="1">
      <alignment horizontal="right" vertical="center" wrapText="1"/>
    </xf>
    <xf numFmtId="166" fontId="13" fillId="0" borderId="0" xfId="2" applyNumberFormat="1" applyFont="1" applyAlignment="1">
      <alignment horizontal="justify" vertical="center" wrapText="1"/>
    </xf>
    <xf numFmtId="168" fontId="13" fillId="0" borderId="0" xfId="10" applyNumberFormat="1" applyFont="1" applyFill="1" applyBorder="1" applyAlignment="1">
      <alignment horizontal="right" vertical="center" wrapText="1"/>
    </xf>
    <xf numFmtId="166" fontId="13" fillId="0" borderId="0" xfId="2" applyNumberFormat="1" applyFont="1" applyBorder="1" applyAlignment="1">
      <alignment horizontal="right" vertical="center" wrapText="1"/>
    </xf>
    <xf numFmtId="166" fontId="13" fillId="0" borderId="2" xfId="2" applyNumberFormat="1" applyFont="1" applyBorder="1" applyAlignment="1">
      <alignment horizontal="right" vertical="center" wrapText="1"/>
    </xf>
    <xf numFmtId="43" fontId="13" fillId="0" borderId="0" xfId="1" applyFont="1" applyAlignment="1">
      <alignment vertical="center"/>
    </xf>
    <xf numFmtId="0" fontId="13" fillId="0" borderId="0" xfId="23" applyFont="1" applyAlignment="1">
      <alignment horizontal="center" vertical="center"/>
    </xf>
    <xf numFmtId="166" fontId="13" fillId="0" borderId="0" xfId="2" applyNumberFormat="1" applyFont="1" applyAlignment="1">
      <alignment vertical="center"/>
    </xf>
    <xf numFmtId="166" fontId="13" fillId="0" borderId="0" xfId="10" applyNumberFormat="1" applyFont="1" applyFill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166" fontId="13" fillId="0" borderId="0" xfId="13" applyNumberFormat="1" applyFont="1" applyAlignment="1">
      <alignment horizontal="right" vertical="center" wrapText="1"/>
    </xf>
    <xf numFmtId="166" fontId="13" fillId="0" borderId="0" xfId="10" applyNumberFormat="1" applyFont="1" applyFill="1" applyAlignment="1">
      <alignment vertical="center"/>
    </xf>
    <xf numFmtId="166" fontId="13" fillId="0" borderId="1" xfId="13" applyNumberFormat="1" applyFont="1" applyBorder="1" applyAlignment="1">
      <alignment horizontal="right" vertical="center" wrapText="1"/>
    </xf>
    <xf numFmtId="166" fontId="13" fillId="0" borderId="1" xfId="10" applyNumberFormat="1" applyFont="1" applyFill="1" applyBorder="1" applyAlignment="1">
      <alignment horizontal="right" vertical="center" wrapText="1"/>
    </xf>
    <xf numFmtId="166" fontId="13" fillId="0" borderId="0" xfId="10" applyNumberFormat="1" applyFont="1" applyFill="1" applyBorder="1" applyAlignment="1">
      <alignment horizontal="right" vertical="center" wrapText="1"/>
    </xf>
    <xf numFmtId="166" fontId="13" fillId="0" borderId="0" xfId="2" applyNumberFormat="1" applyFont="1" applyFill="1" applyAlignment="1">
      <alignment vertical="center"/>
    </xf>
    <xf numFmtId="166" fontId="13" fillId="0" borderId="1" xfId="2" applyNumberFormat="1" applyFont="1" applyFill="1" applyBorder="1" applyAlignment="1">
      <alignment horizontal="right" vertical="center" wrapText="1"/>
    </xf>
    <xf numFmtId="166" fontId="13" fillId="0" borderId="0" xfId="2" applyNumberFormat="1" applyFont="1" applyFill="1" applyBorder="1" applyAlignment="1">
      <alignment horizontal="right" vertical="center" wrapText="1"/>
    </xf>
    <xf numFmtId="49" fontId="13" fillId="0" borderId="0" xfId="23" applyNumberFormat="1" applyFont="1" applyAlignment="1">
      <alignment vertical="center"/>
    </xf>
    <xf numFmtId="166" fontId="13" fillId="0" borderId="0" xfId="2" applyNumberFormat="1" applyFont="1" applyFill="1" applyAlignment="1">
      <alignment horizontal="right" vertical="center" wrapText="1"/>
    </xf>
    <xf numFmtId="165" fontId="13" fillId="0" borderId="0" xfId="1" applyNumberFormat="1" applyFont="1" applyBorder="1" applyAlignment="1">
      <alignment horizontal="right" vertical="center" wrapText="1"/>
    </xf>
    <xf numFmtId="165" fontId="13" fillId="0" borderId="0" xfId="1" applyNumberFormat="1" applyFont="1" applyAlignment="1">
      <alignment vertical="center"/>
    </xf>
    <xf numFmtId="165" fontId="13" fillId="0" borderId="0" xfId="1" applyNumberFormat="1" applyFont="1" applyFill="1" applyBorder="1" applyAlignment="1">
      <alignment horizontal="right" vertical="center" wrapText="1"/>
    </xf>
    <xf numFmtId="166" fontId="13" fillId="0" borderId="0" xfId="10" applyNumberFormat="1" applyFont="1" applyAlignment="1">
      <alignment horizontal="right" vertical="center" wrapText="1"/>
    </xf>
    <xf numFmtId="0" fontId="14" fillId="0" borderId="0" xfId="21" applyFont="1" applyAlignment="1">
      <alignment horizontal="center" vertical="center"/>
    </xf>
    <xf numFmtId="0" fontId="16" fillId="0" borderId="0" xfId="21" applyFont="1" applyAlignment="1">
      <alignment horizontal="center" vertical="center"/>
    </xf>
    <xf numFmtId="166" fontId="14" fillId="0" borderId="0" xfId="2" quotePrefix="1" applyNumberFormat="1" applyFont="1" applyBorder="1" applyAlignment="1">
      <alignment horizontal="right" vertical="center"/>
    </xf>
    <xf numFmtId="166" fontId="14" fillId="0" borderId="0" xfId="2" quotePrefix="1" applyNumberFormat="1" applyFont="1" applyFill="1" applyBorder="1" applyAlignment="1">
      <alignment horizontal="right" vertical="center"/>
    </xf>
    <xf numFmtId="166" fontId="14" fillId="0" borderId="0" xfId="21" applyNumberFormat="1" applyFont="1" applyAlignment="1">
      <alignment vertical="center"/>
    </xf>
    <xf numFmtId="166" fontId="13" fillId="0" borderId="0" xfId="21" applyNumberFormat="1" applyFont="1" applyAlignment="1">
      <alignment vertical="center"/>
    </xf>
    <xf numFmtId="166" fontId="13" fillId="0" borderId="0" xfId="10" applyNumberFormat="1" applyFont="1" applyAlignment="1">
      <alignment vertical="center"/>
    </xf>
    <xf numFmtId="166" fontId="13" fillId="0" borderId="1" xfId="10" applyNumberFormat="1" applyFont="1" applyFill="1" applyBorder="1" applyAlignment="1">
      <alignment vertical="center"/>
    </xf>
    <xf numFmtId="166" fontId="13" fillId="0" borderId="1" xfId="13" applyNumberFormat="1" applyFont="1" applyBorder="1" applyAlignment="1">
      <alignment vertical="center"/>
    </xf>
    <xf numFmtId="166" fontId="13" fillId="0" borderId="1" xfId="10" applyNumberFormat="1" applyFont="1" applyBorder="1" applyAlignment="1">
      <alignment horizontal="right" vertical="center" wrapText="1"/>
    </xf>
    <xf numFmtId="165" fontId="13" fillId="0" borderId="0" xfId="1" applyNumberFormat="1" applyFont="1" applyFill="1" applyAlignment="1">
      <alignment vertical="center"/>
    </xf>
    <xf numFmtId="165" fontId="13" fillId="0" borderId="0" xfId="0" applyNumberFormat="1" applyFont="1" applyAlignment="1">
      <alignment vertical="center"/>
    </xf>
    <xf numFmtId="170" fontId="6" fillId="0" borderId="0" xfId="1" applyNumberFormat="1" applyFont="1" applyFill="1" applyAlignment="1">
      <alignment vertical="center"/>
    </xf>
    <xf numFmtId="171" fontId="6" fillId="0" borderId="0" xfId="2" applyNumberFormat="1" applyFont="1" applyFill="1" applyAlignment="1">
      <alignment horizontal="right" vertical="center"/>
    </xf>
    <xf numFmtId="171" fontId="6" fillId="0" borderId="0" xfId="1" applyNumberFormat="1" applyFont="1" applyFill="1" applyAlignment="1">
      <alignment horizontal="right" vertical="center"/>
    </xf>
    <xf numFmtId="171" fontId="6" fillId="0" borderId="0" xfId="2" applyNumberFormat="1" applyFont="1" applyFill="1" applyAlignment="1">
      <alignment vertical="center"/>
    </xf>
    <xf numFmtId="168" fontId="13" fillId="0" borderId="0" xfId="0" applyNumberFormat="1" applyFont="1" applyAlignment="1">
      <alignment vertical="center"/>
    </xf>
    <xf numFmtId="166" fontId="9" fillId="0" borderId="0" xfId="10" applyNumberFormat="1" applyFont="1" applyFill="1" applyAlignment="1">
      <alignment horizontal="right" vertical="center" wrapText="1"/>
    </xf>
    <xf numFmtId="166" fontId="9" fillId="0" borderId="0" xfId="10" applyNumberFormat="1" applyFont="1" applyFill="1" applyBorder="1" applyAlignment="1">
      <alignment horizontal="right" vertical="center" wrapText="1"/>
    </xf>
    <xf numFmtId="166" fontId="9" fillId="0" borderId="0" xfId="10" applyNumberFormat="1" applyFont="1" applyFill="1" applyBorder="1" applyAlignment="1">
      <alignment vertical="center"/>
    </xf>
    <xf numFmtId="166" fontId="9" fillId="0" borderId="0" xfId="2" applyNumberFormat="1" applyFont="1" applyFill="1" applyAlignment="1">
      <alignment horizontal="right" vertical="center" wrapText="1"/>
    </xf>
    <xf numFmtId="166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43" fontId="13" fillId="0" borderId="0" xfId="1" applyFont="1" applyFill="1" applyBorder="1" applyAlignment="1">
      <alignment horizontal="right" vertical="center"/>
    </xf>
    <xf numFmtId="43" fontId="14" fillId="0" borderId="0" xfId="1" applyFont="1" applyAlignment="1">
      <alignment vertical="center"/>
    </xf>
    <xf numFmtId="167" fontId="6" fillId="0" borderId="0" xfId="25" quotePrefix="1" applyNumberFormat="1" applyFont="1" applyAlignment="1">
      <alignment horizontal="left" vertical="center"/>
    </xf>
    <xf numFmtId="167" fontId="14" fillId="0" borderId="1" xfId="2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13" fillId="0" borderId="1" xfId="25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43" fontId="6" fillId="0" borderId="0" xfId="1" applyFont="1" applyAlignment="1">
      <alignment vertical="center"/>
    </xf>
    <xf numFmtId="171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7" fontId="14" fillId="0" borderId="3" xfId="0" applyNumberFormat="1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13" fillId="0" borderId="1" xfId="25" applyFont="1" applyBorder="1" applyAlignment="1">
      <alignment horizontal="justify" vertical="center"/>
    </xf>
    <xf numFmtId="0" fontId="13" fillId="0" borderId="1" xfId="25" applyFont="1" applyBorder="1" applyAlignment="1">
      <alignment horizontal="center" vertical="center"/>
    </xf>
    <xf numFmtId="0" fontId="14" fillId="0" borderId="1" xfId="25" applyFont="1" applyBorder="1" applyAlignment="1">
      <alignment horizontal="center" vertical="center" wrapText="1"/>
    </xf>
    <xf numFmtId="0" fontId="14" fillId="0" borderId="3" xfId="25" applyFont="1" applyBorder="1" applyAlignment="1">
      <alignment horizontal="center" vertical="center" wrapText="1"/>
    </xf>
    <xf numFmtId="174" fontId="6" fillId="0" borderId="0" xfId="1" applyNumberFormat="1" applyFont="1" applyAlignment="1">
      <alignment vertical="center"/>
    </xf>
    <xf numFmtId="174" fontId="6" fillId="0" borderId="0" xfId="1" applyNumberFormat="1" applyFont="1" applyFill="1" applyAlignment="1">
      <alignment vertical="center"/>
    </xf>
    <xf numFmtId="178" fontId="6" fillId="0" borderId="0" xfId="1" applyNumberFormat="1" applyFont="1" applyBorder="1" applyAlignment="1">
      <alignment vertical="center"/>
    </xf>
    <xf numFmtId="178" fontId="6" fillId="0" borderId="0" xfId="1" applyNumberFormat="1" applyFont="1" applyAlignment="1">
      <alignment vertical="center"/>
    </xf>
    <xf numFmtId="178" fontId="6" fillId="0" borderId="0" xfId="1" applyNumberFormat="1" applyFont="1" applyFill="1" applyAlignment="1">
      <alignment vertical="center"/>
    </xf>
  </cellXfs>
  <cellStyles count="30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3" xfId="6" xr:uid="{00000000-0005-0000-0000-000005000000}"/>
    <cellStyle name="Comma 2 3" xfId="7" xr:uid="{00000000-0005-0000-0000-000006000000}"/>
    <cellStyle name="Comma 2 3 2" xfId="8" xr:uid="{00000000-0005-0000-0000-000007000000}"/>
    <cellStyle name="Comma 2 4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3 4" xfId="14" xr:uid="{00000000-0005-0000-0000-00000D000000}"/>
    <cellStyle name="Comma 4" xfId="15" xr:uid="{00000000-0005-0000-0000-00000E000000}"/>
    <cellStyle name="Comma 4 2" xfId="16" xr:uid="{00000000-0005-0000-0000-00000F000000}"/>
    <cellStyle name="Comma 5" xfId="17" xr:uid="{00000000-0005-0000-0000-000010000000}"/>
    <cellStyle name="Comma_Major Q2'06 2" xfId="18" xr:uid="{00000000-0005-0000-0000-000011000000}"/>
    <cellStyle name="Comma_RGR Q2'03 - Eng" xfId="19" xr:uid="{00000000-0005-0000-0000-000012000000}"/>
    <cellStyle name="Normal" xfId="0" builtinId="0"/>
    <cellStyle name="Normal 2" xfId="20" xr:uid="{00000000-0005-0000-0000-000014000000}"/>
    <cellStyle name="Normal 2 11 4" xfId="21" xr:uid="{00000000-0005-0000-0000-000015000000}"/>
    <cellStyle name="Normal 2 2" xfId="22" xr:uid="{00000000-0005-0000-0000-000016000000}"/>
    <cellStyle name="Normal 3" xfId="23" xr:uid="{00000000-0005-0000-0000-000017000000}"/>
    <cellStyle name="Normal 3 2" xfId="24" xr:uid="{00000000-0005-0000-0000-000018000000}"/>
    <cellStyle name="Normal 4" xfId="25" xr:uid="{00000000-0005-0000-0000-000019000000}"/>
    <cellStyle name="Normal 7" xfId="26" xr:uid="{00000000-0005-0000-0000-00001A000000}"/>
    <cellStyle name="Normal 8" xfId="27" xr:uid="{00000000-0005-0000-0000-00001B000000}"/>
    <cellStyle name="เครื่องหมายจุลภาค_MS-q103" xfId="28" xr:uid="{00000000-0005-0000-0000-00001C000000}"/>
    <cellStyle name="ปกติ_MS-q103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3"/>
  <sheetViews>
    <sheetView topLeftCell="A134" zoomScale="115" zoomScaleNormal="115" zoomScaleSheetLayoutView="115" workbookViewId="0">
      <selection activeCell="N9" sqref="N9"/>
    </sheetView>
  </sheetViews>
  <sheetFormatPr defaultColWidth="9.33203125" defaultRowHeight="20.100000000000001" customHeight="1"/>
  <cols>
    <col min="1" max="2" width="1.44140625" style="13" customWidth="1"/>
    <col min="3" max="3" width="26.5546875" style="13" customWidth="1"/>
    <col min="4" max="4" width="7.44140625" style="13" customWidth="1"/>
    <col min="5" max="5" width="0.6640625" style="13" customWidth="1"/>
    <col min="6" max="6" width="13.6640625" style="13" customWidth="1"/>
    <col min="7" max="7" width="0.6640625" style="13" customWidth="1"/>
    <col min="8" max="8" width="11.33203125" style="13" customWidth="1"/>
    <col min="9" max="9" width="0.6640625" style="13" customWidth="1"/>
    <col min="10" max="10" width="13.6640625" style="13" customWidth="1"/>
    <col min="11" max="11" width="0.6640625" style="13" customWidth="1"/>
    <col min="12" max="12" width="11.33203125" style="13" customWidth="1"/>
    <col min="13" max="13" width="9.33203125" style="13"/>
    <col min="14" max="14" width="11" style="13" bestFit="1" customWidth="1"/>
    <col min="15" max="16384" width="9.33203125" style="13"/>
  </cols>
  <sheetData>
    <row r="1" spans="1:12" ht="20.100000000000001" customHeight="1">
      <c r="A1" s="119" t="s">
        <v>0</v>
      </c>
      <c r="B1" s="119"/>
      <c r="C1" s="119"/>
    </row>
    <row r="2" spans="1:12" ht="20.100000000000001" customHeight="1">
      <c r="A2" s="119" t="s">
        <v>1</v>
      </c>
      <c r="B2" s="119"/>
      <c r="C2" s="119"/>
    </row>
    <row r="3" spans="1:12" ht="20.100000000000001" customHeight="1">
      <c r="A3" s="152" t="s">
        <v>149</v>
      </c>
      <c r="B3" s="152"/>
      <c r="C3" s="152"/>
      <c r="D3" s="122"/>
      <c r="E3" s="122"/>
      <c r="F3" s="122"/>
      <c r="G3" s="122"/>
      <c r="H3" s="153"/>
      <c r="I3" s="153"/>
      <c r="J3" s="153"/>
      <c r="K3" s="122"/>
      <c r="L3" s="122"/>
    </row>
    <row r="4" spans="1:12" ht="20.100000000000001" customHeight="1">
      <c r="A4" s="154"/>
      <c r="B4" s="154"/>
      <c r="C4" s="154"/>
    </row>
    <row r="5" spans="1:12" ht="19.2" customHeight="1">
      <c r="F5" s="122"/>
      <c r="G5" s="122"/>
      <c r="H5" s="122"/>
      <c r="I5" s="122"/>
      <c r="J5" s="122"/>
      <c r="K5" s="122"/>
      <c r="L5" s="155" t="s">
        <v>2</v>
      </c>
    </row>
    <row r="6" spans="1:12" ht="19.2" customHeight="1">
      <c r="A6" s="119"/>
      <c r="B6" s="119"/>
      <c r="C6" s="156"/>
      <c r="D6" s="157"/>
      <c r="E6" s="157"/>
      <c r="F6" s="231" t="s">
        <v>3</v>
      </c>
      <c r="G6" s="231"/>
      <c r="H6" s="231"/>
      <c r="I6" s="157"/>
      <c r="J6" s="231" t="s">
        <v>87</v>
      </c>
      <c r="K6" s="231"/>
      <c r="L6" s="231"/>
    </row>
    <row r="7" spans="1:12" ht="19.2" customHeight="1">
      <c r="A7" s="119"/>
      <c r="B7" s="119"/>
      <c r="C7" s="158"/>
      <c r="D7" s="158"/>
      <c r="E7" s="158"/>
      <c r="F7" s="115" t="s">
        <v>92</v>
      </c>
      <c r="G7" s="159"/>
      <c r="H7" s="115" t="s">
        <v>4</v>
      </c>
      <c r="I7" s="159"/>
      <c r="J7" s="115" t="s">
        <v>92</v>
      </c>
      <c r="K7" s="159"/>
      <c r="L7" s="115" t="s">
        <v>4</v>
      </c>
    </row>
    <row r="8" spans="1:12" ht="19.2" customHeight="1">
      <c r="A8" s="119"/>
      <c r="B8" s="119"/>
      <c r="C8" s="158"/>
      <c r="D8" s="158"/>
      <c r="E8" s="158"/>
      <c r="F8" s="7" t="s">
        <v>124</v>
      </c>
      <c r="G8" s="7"/>
      <c r="H8" s="7" t="s">
        <v>5</v>
      </c>
      <c r="I8" s="7"/>
      <c r="J8" s="7" t="s">
        <v>124</v>
      </c>
      <c r="K8" s="7"/>
      <c r="L8" s="7" t="s">
        <v>5</v>
      </c>
    </row>
    <row r="9" spans="1:12" ht="19.2" customHeight="1">
      <c r="A9" s="158"/>
      <c r="B9" s="157"/>
      <c r="C9" s="158"/>
      <c r="D9" s="160" t="s">
        <v>6</v>
      </c>
      <c r="E9" s="159"/>
      <c r="F9" s="118" t="s">
        <v>142</v>
      </c>
      <c r="G9" s="23"/>
      <c r="H9" s="118" t="s">
        <v>132</v>
      </c>
      <c r="I9" s="23"/>
      <c r="J9" s="118" t="s">
        <v>142</v>
      </c>
      <c r="K9" s="23"/>
      <c r="L9" s="118" t="s">
        <v>132</v>
      </c>
    </row>
    <row r="10" spans="1:12" ht="8.25" customHeight="1">
      <c r="A10" s="158"/>
      <c r="B10" s="157"/>
      <c r="C10" s="158"/>
      <c r="D10" s="161"/>
      <c r="E10" s="159"/>
      <c r="F10" s="23"/>
      <c r="G10" s="23"/>
      <c r="H10" s="23"/>
      <c r="I10" s="23"/>
      <c r="J10" s="23"/>
      <c r="K10" s="23"/>
      <c r="L10" s="23"/>
    </row>
    <row r="11" spans="1:12" ht="19.2" customHeight="1">
      <c r="A11" s="119" t="s">
        <v>7</v>
      </c>
      <c r="B11" s="119"/>
      <c r="C11" s="156"/>
      <c r="D11" s="157"/>
      <c r="E11" s="157"/>
      <c r="F11" s="162"/>
      <c r="G11" s="162"/>
      <c r="H11" s="162"/>
      <c r="I11" s="162"/>
      <c r="J11" s="162"/>
      <c r="K11" s="162"/>
      <c r="L11" s="162"/>
    </row>
    <row r="12" spans="1:12" ht="8.25" customHeight="1">
      <c r="A12" s="119"/>
      <c r="B12" s="119"/>
      <c r="C12" s="156"/>
      <c r="D12" s="157"/>
      <c r="E12" s="157"/>
      <c r="F12" s="162"/>
      <c r="G12" s="162"/>
      <c r="H12" s="162"/>
      <c r="I12" s="162"/>
      <c r="J12" s="162"/>
      <c r="K12" s="162"/>
      <c r="L12" s="162"/>
    </row>
    <row r="13" spans="1:12" ht="19.2" customHeight="1">
      <c r="A13" s="119" t="s">
        <v>8</v>
      </c>
      <c r="B13" s="119"/>
      <c r="C13" s="163"/>
      <c r="D13" s="157"/>
      <c r="E13" s="157"/>
      <c r="F13" s="162"/>
      <c r="G13" s="162"/>
      <c r="H13" s="162"/>
      <c r="I13" s="162"/>
      <c r="J13" s="162"/>
      <c r="K13" s="162"/>
      <c r="L13" s="162"/>
    </row>
    <row r="14" spans="1:12" ht="8.25" customHeight="1">
      <c r="A14" s="119"/>
      <c r="B14" s="119"/>
      <c r="C14" s="156"/>
      <c r="D14" s="157"/>
      <c r="E14" s="157"/>
      <c r="F14" s="162"/>
      <c r="G14" s="162"/>
      <c r="H14" s="162"/>
      <c r="I14" s="162"/>
      <c r="J14" s="167"/>
      <c r="K14" s="162"/>
      <c r="L14" s="162"/>
    </row>
    <row r="15" spans="1:12" ht="19.2" customHeight="1">
      <c r="A15" s="13" t="s">
        <v>9</v>
      </c>
      <c r="C15" s="164"/>
      <c r="D15" s="165"/>
      <c r="E15" s="165"/>
      <c r="F15" s="166">
        <v>25561</v>
      </c>
      <c r="G15" s="166"/>
      <c r="H15" s="167">
        <v>30599</v>
      </c>
      <c r="I15" s="132"/>
      <c r="J15" s="220">
        <v>6553</v>
      </c>
      <c r="K15" s="167"/>
      <c r="L15" s="167">
        <v>5822</v>
      </c>
    </row>
    <row r="16" spans="1:12" ht="19.2" customHeight="1">
      <c r="A16" s="13" t="s">
        <v>105</v>
      </c>
      <c r="C16" s="164"/>
      <c r="D16" s="165"/>
      <c r="E16" s="165"/>
      <c r="F16" s="166">
        <v>78420</v>
      </c>
      <c r="G16" s="166"/>
      <c r="H16" s="167">
        <v>74953</v>
      </c>
      <c r="I16" s="132"/>
      <c r="J16" s="167">
        <v>7571</v>
      </c>
      <c r="K16" s="167"/>
      <c r="L16" s="167">
        <v>8997</v>
      </c>
    </row>
    <row r="17" spans="1:13" ht="19.2" customHeight="1">
      <c r="A17" s="13" t="s">
        <v>140</v>
      </c>
      <c r="C17" s="164"/>
      <c r="D17" s="165">
        <v>16.3</v>
      </c>
      <c r="E17" s="165"/>
      <c r="F17" s="167">
        <v>0</v>
      </c>
      <c r="G17" s="166"/>
      <c r="H17" s="167">
        <v>0</v>
      </c>
      <c r="I17" s="132"/>
      <c r="J17" s="167">
        <v>420206</v>
      </c>
      <c r="K17" s="167"/>
      <c r="L17" s="167">
        <v>427206</v>
      </c>
    </row>
    <row r="18" spans="1:13" ht="19.2" customHeight="1">
      <c r="A18" s="13" t="s">
        <v>102</v>
      </c>
      <c r="C18" s="164"/>
      <c r="D18" s="165"/>
      <c r="E18" s="165"/>
      <c r="F18" s="166">
        <v>11917</v>
      </c>
      <c r="G18" s="166"/>
      <c r="H18" s="132">
        <v>12846</v>
      </c>
      <c r="I18" s="132"/>
      <c r="J18" s="132">
        <v>1562</v>
      </c>
      <c r="K18" s="132"/>
      <c r="L18" s="132">
        <v>2986</v>
      </c>
      <c r="M18" s="214"/>
    </row>
    <row r="19" spans="1:13" ht="19.2" customHeight="1">
      <c r="A19" s="168" t="s">
        <v>103</v>
      </c>
      <c r="B19" s="168"/>
      <c r="C19" s="169"/>
      <c r="D19" s="165"/>
      <c r="E19" s="165"/>
      <c r="F19" s="166">
        <v>32813</v>
      </c>
      <c r="G19" s="166"/>
      <c r="H19" s="167">
        <v>28000</v>
      </c>
      <c r="I19" s="132"/>
      <c r="J19" s="167">
        <v>2671</v>
      </c>
      <c r="K19" s="167"/>
      <c r="L19" s="167">
        <v>1971</v>
      </c>
    </row>
    <row r="20" spans="1:13" ht="19.2" customHeight="1">
      <c r="A20" s="168" t="s">
        <v>10</v>
      </c>
      <c r="B20" s="168"/>
      <c r="C20" s="169"/>
      <c r="D20" s="165"/>
      <c r="E20" s="165"/>
      <c r="F20" s="170">
        <v>812</v>
      </c>
      <c r="G20" s="166"/>
      <c r="H20" s="171">
        <v>518</v>
      </c>
      <c r="I20" s="132"/>
      <c r="J20" s="171">
        <v>45</v>
      </c>
      <c r="K20" s="132"/>
      <c r="L20" s="171">
        <v>129</v>
      </c>
    </row>
    <row r="21" spans="1:13" ht="8.25" customHeight="1">
      <c r="A21" s="119"/>
      <c r="B21" s="119"/>
      <c r="C21" s="156"/>
      <c r="D21" s="157"/>
      <c r="E21" s="157"/>
      <c r="F21" s="162"/>
      <c r="G21" s="162"/>
      <c r="H21" s="172"/>
      <c r="I21" s="172"/>
      <c r="J21" s="172"/>
      <c r="K21" s="172"/>
      <c r="L21" s="172"/>
    </row>
    <row r="22" spans="1:13" ht="19.2" customHeight="1">
      <c r="A22" s="119" t="s">
        <v>11</v>
      </c>
      <c r="B22" s="119"/>
      <c r="C22" s="156"/>
      <c r="D22" s="165"/>
      <c r="E22" s="165"/>
      <c r="F22" s="173">
        <f>SUM(F15:F20)</f>
        <v>149523</v>
      </c>
      <c r="G22" s="162"/>
      <c r="H22" s="174">
        <f>SUM(H15:H20)</f>
        <v>146916</v>
      </c>
      <c r="I22" s="172"/>
      <c r="J22" s="174">
        <f>SUM(J15:J21)</f>
        <v>438608</v>
      </c>
      <c r="K22" s="172"/>
      <c r="L22" s="174">
        <f>SUM(L15:L20)</f>
        <v>447111</v>
      </c>
    </row>
    <row r="23" spans="1:13" ht="19.2" customHeight="1">
      <c r="C23" s="164"/>
      <c r="D23" s="164"/>
      <c r="E23" s="164"/>
      <c r="F23" s="175"/>
      <c r="G23" s="175"/>
      <c r="H23" s="175"/>
      <c r="I23" s="175"/>
      <c r="J23" s="175"/>
      <c r="K23" s="175"/>
      <c r="L23" s="175"/>
    </row>
    <row r="24" spans="1:13" ht="19.2" customHeight="1">
      <c r="A24" s="119" t="s">
        <v>12</v>
      </c>
      <c r="B24" s="119"/>
      <c r="C24" s="156"/>
      <c r="D24" s="157"/>
      <c r="E24" s="157"/>
      <c r="F24" s="162"/>
      <c r="G24" s="162"/>
      <c r="H24" s="162"/>
      <c r="I24" s="162"/>
      <c r="J24" s="162"/>
      <c r="K24" s="162"/>
      <c r="L24" s="162"/>
    </row>
    <row r="25" spans="1:13" ht="8.25" customHeight="1">
      <c r="A25" s="119"/>
      <c r="B25" s="119"/>
      <c r="C25" s="156"/>
      <c r="D25" s="157"/>
      <c r="E25" s="157"/>
      <c r="F25" s="162"/>
      <c r="G25" s="162"/>
      <c r="H25" s="162"/>
      <c r="I25" s="162"/>
      <c r="J25" s="162"/>
      <c r="K25" s="162"/>
      <c r="L25" s="162"/>
    </row>
    <row r="26" spans="1:13" ht="19.2" customHeight="1">
      <c r="A26" s="13" t="s">
        <v>13</v>
      </c>
      <c r="C26" s="164"/>
      <c r="D26" s="165">
        <v>7</v>
      </c>
      <c r="E26" s="165"/>
      <c r="F26" s="132">
        <v>0</v>
      </c>
      <c r="G26" s="166"/>
      <c r="H26" s="132">
        <v>0</v>
      </c>
      <c r="I26" s="132"/>
      <c r="J26" s="132">
        <v>955500</v>
      </c>
      <c r="K26" s="132"/>
      <c r="L26" s="167">
        <v>955500</v>
      </c>
    </row>
    <row r="27" spans="1:13" ht="19.2" customHeight="1">
      <c r="A27" s="13" t="s">
        <v>107</v>
      </c>
      <c r="C27" s="164"/>
      <c r="D27" s="165">
        <v>8</v>
      </c>
      <c r="E27" s="165"/>
      <c r="F27" s="132">
        <v>0</v>
      </c>
      <c r="G27" s="166"/>
      <c r="H27" s="132">
        <v>0</v>
      </c>
      <c r="I27" s="132"/>
      <c r="J27" s="167">
        <v>0</v>
      </c>
      <c r="K27" s="132"/>
      <c r="L27" s="167">
        <v>0</v>
      </c>
    </row>
    <row r="28" spans="1:13" ht="19.2" customHeight="1">
      <c r="A28" s="13" t="s">
        <v>71</v>
      </c>
      <c r="C28" s="164"/>
      <c r="D28" s="165">
        <v>9</v>
      </c>
      <c r="E28" s="165"/>
      <c r="F28" s="166">
        <v>1146764</v>
      </c>
      <c r="G28" s="166"/>
      <c r="H28" s="176">
        <v>1160803</v>
      </c>
      <c r="I28" s="132"/>
      <c r="J28" s="176">
        <v>12684</v>
      </c>
      <c r="K28" s="132"/>
      <c r="L28" s="132">
        <v>14130</v>
      </c>
    </row>
    <row r="29" spans="1:13" ht="19.2" customHeight="1">
      <c r="A29" s="13" t="s">
        <v>14</v>
      </c>
      <c r="C29" s="164"/>
      <c r="D29" s="165">
        <v>10</v>
      </c>
      <c r="E29" s="165"/>
      <c r="F29" s="166">
        <v>200214</v>
      </c>
      <c r="G29" s="166"/>
      <c r="H29" s="132">
        <v>178939</v>
      </c>
      <c r="I29" s="176"/>
      <c r="J29" s="132">
        <v>0</v>
      </c>
      <c r="K29" s="176"/>
      <c r="L29" s="132">
        <v>0</v>
      </c>
    </row>
    <row r="30" spans="1:13" ht="19.2" customHeight="1">
      <c r="A30" s="13" t="s">
        <v>110</v>
      </c>
      <c r="C30" s="164"/>
      <c r="D30" s="165">
        <v>11</v>
      </c>
      <c r="E30" s="165"/>
      <c r="F30" s="166">
        <v>11610</v>
      </c>
      <c r="G30" s="166"/>
      <c r="H30" s="132">
        <v>13286</v>
      </c>
      <c r="I30" s="176"/>
      <c r="J30" s="132">
        <v>6050</v>
      </c>
      <c r="K30" s="176"/>
      <c r="L30" s="132">
        <v>6306</v>
      </c>
    </row>
    <row r="31" spans="1:13" ht="19.2" customHeight="1">
      <c r="A31" s="13" t="s">
        <v>15</v>
      </c>
      <c r="C31" s="164"/>
      <c r="D31" s="165">
        <v>9</v>
      </c>
      <c r="E31" s="165"/>
      <c r="F31" s="166">
        <v>4259</v>
      </c>
      <c r="G31" s="166"/>
      <c r="H31" s="176">
        <v>3802</v>
      </c>
      <c r="I31" s="176"/>
      <c r="J31" s="176">
        <v>555</v>
      </c>
      <c r="K31" s="176"/>
      <c r="L31" s="176">
        <v>548</v>
      </c>
    </row>
    <row r="32" spans="1:13" ht="19.2" customHeight="1">
      <c r="A32" s="13" t="s">
        <v>91</v>
      </c>
      <c r="C32" s="164"/>
      <c r="D32" s="165"/>
      <c r="E32" s="165"/>
      <c r="F32" s="166">
        <v>29515</v>
      </c>
      <c r="G32" s="166"/>
      <c r="H32" s="132">
        <v>32362</v>
      </c>
      <c r="I32" s="132"/>
      <c r="J32" s="132">
        <v>1236</v>
      </c>
      <c r="K32" s="132"/>
      <c r="L32" s="176">
        <v>1174</v>
      </c>
    </row>
    <row r="33" spans="1:14" ht="19.2" customHeight="1">
      <c r="A33" s="13" t="s">
        <v>16</v>
      </c>
      <c r="C33" s="164"/>
      <c r="E33" s="165"/>
      <c r="F33" s="170">
        <v>1366</v>
      </c>
      <c r="G33" s="166"/>
      <c r="H33" s="171">
        <v>1311</v>
      </c>
      <c r="I33" s="132"/>
      <c r="J33" s="171">
        <v>246</v>
      </c>
      <c r="K33" s="132"/>
      <c r="L33" s="171">
        <v>246</v>
      </c>
      <c r="N33" s="214"/>
    </row>
    <row r="34" spans="1:14" ht="8.25" customHeight="1">
      <c r="A34" s="119"/>
      <c r="B34" s="119"/>
      <c r="C34" s="156"/>
      <c r="D34" s="157"/>
      <c r="E34" s="157"/>
      <c r="F34" s="162"/>
      <c r="G34" s="162"/>
      <c r="H34" s="162"/>
      <c r="I34" s="162"/>
      <c r="J34" s="162"/>
      <c r="K34" s="162"/>
      <c r="L34" s="162"/>
    </row>
    <row r="35" spans="1:14" ht="19.2" customHeight="1">
      <c r="A35" s="119" t="s">
        <v>17</v>
      </c>
      <c r="B35" s="119"/>
      <c r="C35" s="156"/>
      <c r="D35" s="165"/>
      <c r="E35" s="165"/>
      <c r="F35" s="173">
        <f>SUM(F26:F33)</f>
        <v>1393728</v>
      </c>
      <c r="G35" s="177"/>
      <c r="H35" s="173">
        <f>SUM(H26:H33)</f>
        <v>1390503</v>
      </c>
      <c r="I35" s="177"/>
      <c r="J35" s="173">
        <f>SUM(J26:J33)</f>
        <v>976271</v>
      </c>
      <c r="K35" s="177"/>
      <c r="L35" s="173">
        <f>SUM(L26:L33)</f>
        <v>977904</v>
      </c>
    </row>
    <row r="36" spans="1:14" ht="8.25" customHeight="1">
      <c r="A36" s="119"/>
      <c r="B36" s="119"/>
      <c r="C36" s="156"/>
      <c r="D36" s="157"/>
      <c r="E36" s="157"/>
      <c r="F36" s="177"/>
      <c r="G36" s="177"/>
      <c r="H36" s="177"/>
      <c r="I36" s="177"/>
      <c r="J36" s="177"/>
      <c r="K36" s="177"/>
      <c r="L36" s="177"/>
    </row>
    <row r="37" spans="1:14" ht="19.2" customHeight="1" thickBot="1">
      <c r="A37" s="119" t="s">
        <v>18</v>
      </c>
      <c r="B37" s="119"/>
      <c r="C37" s="156"/>
      <c r="D37" s="157"/>
      <c r="E37" s="157"/>
      <c r="F37" s="178">
        <f>SUM(F22+F35)</f>
        <v>1543251</v>
      </c>
      <c r="G37" s="162"/>
      <c r="H37" s="178">
        <f>SUM(H22+H35)</f>
        <v>1537419</v>
      </c>
      <c r="I37" s="162"/>
      <c r="J37" s="178">
        <f>SUM(J22+J35)</f>
        <v>1414879</v>
      </c>
      <c r="K37" s="162"/>
      <c r="L37" s="178">
        <f>SUM(L22+L35)</f>
        <v>1425015</v>
      </c>
    </row>
    <row r="38" spans="1:14" ht="19.2" customHeight="1" thickTop="1">
      <c r="A38" s="119"/>
      <c r="B38" s="119"/>
      <c r="C38" s="156"/>
      <c r="D38" s="157"/>
      <c r="E38" s="157"/>
      <c r="F38" s="177"/>
      <c r="G38" s="162"/>
      <c r="H38" s="177"/>
      <c r="I38" s="162"/>
      <c r="J38" s="177"/>
      <c r="K38" s="162"/>
      <c r="L38" s="177"/>
    </row>
    <row r="39" spans="1:14" ht="19.2" customHeight="1">
      <c r="A39" s="119"/>
      <c r="B39" s="119"/>
      <c r="C39" s="156"/>
      <c r="D39" s="157"/>
      <c r="E39" s="157"/>
      <c r="F39" s="177"/>
      <c r="G39" s="162"/>
      <c r="H39" s="177"/>
      <c r="I39" s="162"/>
      <c r="J39" s="177"/>
      <c r="K39" s="162"/>
      <c r="L39" s="177"/>
    </row>
    <row r="40" spans="1:14" ht="19.2" customHeight="1">
      <c r="A40" s="119"/>
      <c r="B40" s="119"/>
      <c r="C40" s="156"/>
      <c r="D40" s="157"/>
      <c r="E40" s="157"/>
      <c r="F40" s="177"/>
      <c r="G40" s="162"/>
      <c r="H40" s="177"/>
      <c r="I40" s="162"/>
      <c r="J40" s="177"/>
      <c r="K40" s="162"/>
      <c r="L40" s="177"/>
    </row>
    <row r="41" spans="1:14" ht="19.2" customHeight="1">
      <c r="A41" s="119"/>
      <c r="B41" s="119"/>
      <c r="C41" s="156"/>
      <c r="D41" s="157"/>
      <c r="E41" s="157"/>
      <c r="F41" s="177"/>
      <c r="G41" s="162"/>
      <c r="H41" s="177"/>
      <c r="I41" s="162"/>
      <c r="J41" s="177"/>
      <c r="K41" s="162"/>
      <c r="L41" s="177"/>
    </row>
    <row r="42" spans="1:14" ht="15.75" customHeight="1">
      <c r="A42" s="119"/>
      <c r="B42" s="119"/>
      <c r="C42" s="156"/>
      <c r="D42" s="157"/>
      <c r="E42" s="157"/>
      <c r="F42" s="177"/>
      <c r="G42" s="162"/>
      <c r="H42" s="177"/>
      <c r="I42" s="162"/>
      <c r="J42" s="177"/>
      <c r="K42" s="162"/>
      <c r="L42" s="177"/>
    </row>
    <row r="43" spans="1:14" ht="19.2" customHeight="1">
      <c r="A43" s="168" t="s">
        <v>19</v>
      </c>
      <c r="B43" s="168"/>
      <c r="C43" s="168"/>
      <c r="D43" s="168"/>
      <c r="E43" s="168"/>
      <c r="F43" s="179"/>
      <c r="G43" s="179"/>
    </row>
    <row r="44" spans="1:14" ht="27" customHeight="1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</row>
    <row r="45" spans="1:14" ht="22.2" customHeight="1">
      <c r="A45" s="122" t="s">
        <v>143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</row>
    <row r="46" spans="1:14" ht="20.100000000000001" customHeight="1">
      <c r="A46" s="119" t="str">
        <f>+A1</f>
        <v>บริษัท แม็ทชิ่ง แม็กซิไมซ์ โซลูชั่น จำกัด (มหาชน)</v>
      </c>
      <c r="B46" s="119"/>
      <c r="C46" s="119"/>
    </row>
    <row r="47" spans="1:14" ht="20.100000000000001" customHeight="1">
      <c r="A47" s="119" t="s">
        <v>147</v>
      </c>
      <c r="B47" s="119"/>
      <c r="C47" s="119"/>
    </row>
    <row r="48" spans="1:14" ht="20.100000000000001" customHeight="1">
      <c r="A48" s="152" t="str">
        <f>+A3</f>
        <v>ณ วันที่ 30 มิถุนายน พ.ศ. 2566</v>
      </c>
      <c r="B48" s="152"/>
      <c r="C48" s="152"/>
      <c r="D48" s="122"/>
      <c r="E48" s="122"/>
      <c r="F48" s="122"/>
      <c r="G48" s="122"/>
      <c r="H48" s="122"/>
      <c r="I48" s="122"/>
      <c r="J48" s="122"/>
      <c r="K48" s="122"/>
      <c r="L48" s="122"/>
    </row>
    <row r="49" spans="1:12" ht="19.2" customHeight="1"/>
    <row r="50" spans="1:12" ht="20.100000000000001" customHeight="1">
      <c r="F50" s="122"/>
      <c r="G50" s="122"/>
      <c r="H50" s="122"/>
      <c r="I50" s="122"/>
      <c r="J50" s="122"/>
      <c r="K50" s="122"/>
      <c r="L50" s="155" t="s">
        <v>2</v>
      </c>
    </row>
    <row r="51" spans="1:12" ht="20.100000000000001" customHeight="1">
      <c r="A51" s="119"/>
      <c r="B51" s="119"/>
      <c r="C51" s="156"/>
      <c r="D51" s="157"/>
      <c r="E51" s="157"/>
      <c r="F51" s="231" t="s">
        <v>3</v>
      </c>
      <c r="G51" s="231"/>
      <c r="H51" s="231"/>
      <c r="I51" s="157"/>
      <c r="J51" s="231" t="s">
        <v>87</v>
      </c>
      <c r="K51" s="231"/>
      <c r="L51" s="231"/>
    </row>
    <row r="52" spans="1:12" ht="20.100000000000001" customHeight="1">
      <c r="A52" s="119"/>
      <c r="B52" s="119"/>
      <c r="C52" s="158"/>
      <c r="D52" s="158"/>
      <c r="E52" s="158"/>
      <c r="F52" s="227" t="s">
        <v>92</v>
      </c>
      <c r="G52" s="159"/>
      <c r="H52" s="227" t="s">
        <v>4</v>
      </c>
      <c r="I52" s="159"/>
      <c r="J52" s="227" t="s">
        <v>92</v>
      </c>
      <c r="K52" s="159"/>
      <c r="L52" s="227" t="s">
        <v>4</v>
      </c>
    </row>
    <row r="53" spans="1:12" ht="20.100000000000001" customHeight="1">
      <c r="A53" s="119"/>
      <c r="B53" s="119"/>
      <c r="C53" s="158"/>
      <c r="D53" s="158"/>
      <c r="E53" s="158"/>
      <c r="F53" s="7" t="s">
        <v>124</v>
      </c>
      <c r="G53" s="7"/>
      <c r="H53" s="7" t="s">
        <v>5</v>
      </c>
      <c r="I53" s="7"/>
      <c r="J53" s="7" t="s">
        <v>124</v>
      </c>
      <c r="K53" s="7"/>
      <c r="L53" s="7" t="s">
        <v>5</v>
      </c>
    </row>
    <row r="54" spans="1:12" ht="20.100000000000001" customHeight="1">
      <c r="A54" s="158"/>
      <c r="B54" s="157"/>
      <c r="C54" s="158"/>
      <c r="D54" s="160" t="s">
        <v>6</v>
      </c>
      <c r="E54" s="159"/>
      <c r="F54" s="118" t="s">
        <v>142</v>
      </c>
      <c r="G54" s="23"/>
      <c r="H54" s="118" t="s">
        <v>132</v>
      </c>
      <c r="I54" s="23"/>
      <c r="J54" s="118" t="s">
        <v>142</v>
      </c>
      <c r="K54" s="23"/>
      <c r="L54" s="118" t="s">
        <v>132</v>
      </c>
    </row>
    <row r="55" spans="1:12" ht="8.25" customHeight="1">
      <c r="A55" s="158"/>
      <c r="B55" s="157"/>
      <c r="C55" s="158"/>
      <c r="D55" s="161"/>
      <c r="E55" s="159"/>
      <c r="F55" s="23"/>
      <c r="G55" s="23"/>
      <c r="H55" s="23"/>
      <c r="I55" s="23"/>
      <c r="J55" s="23"/>
      <c r="K55" s="23"/>
      <c r="L55" s="23"/>
    </row>
    <row r="56" spans="1:12" ht="20.100000000000001" customHeight="1">
      <c r="A56" s="119" t="s">
        <v>79</v>
      </c>
      <c r="B56" s="119"/>
      <c r="C56" s="156"/>
      <c r="F56" s="181"/>
      <c r="G56" s="181"/>
      <c r="H56" s="181"/>
      <c r="I56" s="181"/>
      <c r="J56" s="181"/>
      <c r="K56" s="181"/>
      <c r="L56" s="181"/>
    </row>
    <row r="57" spans="1:12" ht="8.25" customHeight="1">
      <c r="C57" s="164"/>
      <c r="F57" s="181"/>
      <c r="G57" s="181"/>
      <c r="H57" s="181"/>
      <c r="I57" s="181"/>
      <c r="J57" s="181"/>
      <c r="K57" s="181"/>
      <c r="L57" s="181"/>
    </row>
    <row r="58" spans="1:12" ht="20.100000000000001" customHeight="1">
      <c r="A58" s="119" t="s">
        <v>20</v>
      </c>
      <c r="B58" s="119"/>
      <c r="C58" s="156"/>
      <c r="F58" s="181"/>
      <c r="G58" s="181"/>
      <c r="H58" s="181"/>
      <c r="I58" s="181"/>
      <c r="J58" s="181"/>
      <c r="K58" s="181"/>
      <c r="L58" s="181"/>
    </row>
    <row r="59" spans="1:12" ht="7.5" customHeight="1">
      <c r="C59" s="164"/>
      <c r="F59" s="181"/>
      <c r="G59" s="181"/>
      <c r="H59" s="181"/>
      <c r="I59" s="181"/>
      <c r="J59" s="181"/>
      <c r="K59" s="181"/>
      <c r="L59" s="181"/>
    </row>
    <row r="60" spans="1:12" ht="20.100000000000001" customHeight="1">
      <c r="A60" s="13" t="s">
        <v>144</v>
      </c>
      <c r="C60" s="164"/>
      <c r="F60" s="132">
        <v>0</v>
      </c>
      <c r="G60" s="181"/>
      <c r="H60" s="182">
        <v>9000</v>
      </c>
      <c r="I60" s="182"/>
      <c r="J60" s="132">
        <v>0</v>
      </c>
      <c r="K60" s="182"/>
      <c r="L60" s="182">
        <v>9000</v>
      </c>
    </row>
    <row r="61" spans="1:12" ht="20.100000000000001" customHeight="1">
      <c r="A61" s="13" t="s">
        <v>113</v>
      </c>
      <c r="D61" s="183">
        <v>12</v>
      </c>
      <c r="E61" s="51"/>
      <c r="F61" s="184">
        <v>76312</v>
      </c>
      <c r="G61" s="184"/>
      <c r="H61" s="182">
        <v>44521</v>
      </c>
      <c r="I61" s="182"/>
      <c r="J61" s="182">
        <v>7569</v>
      </c>
      <c r="K61" s="182"/>
      <c r="L61" s="182">
        <v>7573</v>
      </c>
    </row>
    <row r="62" spans="1:12" ht="20.100000000000001" customHeight="1">
      <c r="A62" s="13" t="s">
        <v>80</v>
      </c>
      <c r="C62" s="164"/>
      <c r="D62" s="183"/>
      <c r="E62" s="51"/>
      <c r="F62" s="184"/>
      <c r="G62" s="184"/>
      <c r="H62" s="185"/>
      <c r="I62" s="185"/>
      <c r="J62" s="185"/>
      <c r="K62" s="185"/>
      <c r="L62" s="185"/>
    </row>
    <row r="63" spans="1:12" ht="20.100000000000001" customHeight="1">
      <c r="B63" s="13" t="s">
        <v>141</v>
      </c>
      <c r="C63" s="225"/>
      <c r="D63" s="183">
        <v>13</v>
      </c>
      <c r="E63" s="51"/>
      <c r="F63" s="184">
        <v>40897</v>
      </c>
      <c r="G63" s="184"/>
      <c r="H63" s="182">
        <v>39964</v>
      </c>
      <c r="I63" s="182"/>
      <c r="J63" s="132">
        <v>0</v>
      </c>
      <c r="K63" s="182"/>
      <c r="L63" s="182">
        <v>0</v>
      </c>
    </row>
    <row r="64" spans="1:12" ht="20.100000000000001" customHeight="1">
      <c r="A64" s="13" t="s">
        <v>145</v>
      </c>
      <c r="C64" s="164"/>
      <c r="D64" s="183"/>
      <c r="E64" s="51"/>
      <c r="F64" s="184"/>
      <c r="G64" s="184"/>
      <c r="H64" s="185"/>
      <c r="I64" s="185"/>
      <c r="J64" s="185"/>
      <c r="K64" s="185"/>
      <c r="L64" s="185"/>
    </row>
    <row r="65" spans="1:14" ht="20.100000000000001" customHeight="1">
      <c r="B65" s="13" t="s">
        <v>114</v>
      </c>
      <c r="C65" s="164"/>
      <c r="D65" s="183"/>
      <c r="E65" s="51"/>
      <c r="F65" s="184">
        <v>3136</v>
      </c>
      <c r="G65" s="184"/>
      <c r="H65" s="185">
        <v>3306</v>
      </c>
      <c r="I65" s="182"/>
      <c r="J65" s="132">
        <v>364</v>
      </c>
      <c r="K65" s="182"/>
      <c r="L65" s="182">
        <v>356</v>
      </c>
    </row>
    <row r="66" spans="1:14" ht="20.100000000000001" customHeight="1">
      <c r="A66" s="13" t="s">
        <v>21</v>
      </c>
      <c r="C66" s="164"/>
      <c r="D66" s="183"/>
      <c r="E66" s="51"/>
      <c r="F66" s="186">
        <v>6838</v>
      </c>
      <c r="G66" s="184"/>
      <c r="H66" s="187">
        <v>9069</v>
      </c>
      <c r="I66" s="188"/>
      <c r="J66" s="187">
        <v>586</v>
      </c>
      <c r="K66" s="188"/>
      <c r="L66" s="187">
        <v>380</v>
      </c>
      <c r="N66" s="216"/>
    </row>
    <row r="67" spans="1:14" ht="8.25" customHeight="1">
      <c r="C67" s="164"/>
      <c r="F67" s="181"/>
      <c r="G67" s="181"/>
      <c r="H67" s="189"/>
      <c r="I67" s="189"/>
      <c r="J67" s="189"/>
      <c r="K67" s="189"/>
      <c r="L67" s="189"/>
    </row>
    <row r="68" spans="1:14" ht="20.100000000000001" customHeight="1">
      <c r="A68" s="119" t="s">
        <v>22</v>
      </c>
      <c r="B68" s="119"/>
      <c r="C68" s="156"/>
      <c r="F68" s="173">
        <f>SUM(F60:F66)</f>
        <v>127183</v>
      </c>
      <c r="G68" s="177"/>
      <c r="H68" s="190">
        <f>SUM(H60:H66)</f>
        <v>105860</v>
      </c>
      <c r="I68" s="191"/>
      <c r="J68" s="190">
        <f>SUM(J60:J66)</f>
        <v>8519</v>
      </c>
      <c r="K68" s="191"/>
      <c r="L68" s="190">
        <f>SUM(L60:L66)</f>
        <v>17309</v>
      </c>
    </row>
    <row r="69" spans="1:14" ht="20.100000000000001" customHeight="1">
      <c r="C69" s="164"/>
      <c r="F69" s="181"/>
      <c r="G69" s="181"/>
      <c r="H69" s="181"/>
      <c r="I69" s="181"/>
      <c r="J69" s="181"/>
      <c r="K69" s="181"/>
      <c r="L69" s="181"/>
    </row>
    <row r="70" spans="1:14" ht="20.100000000000001" customHeight="1">
      <c r="A70" s="119" t="s">
        <v>23</v>
      </c>
      <c r="B70" s="119"/>
      <c r="C70" s="156"/>
      <c r="F70" s="181"/>
      <c r="G70" s="181"/>
      <c r="H70" s="181"/>
      <c r="I70" s="181"/>
      <c r="J70" s="181"/>
      <c r="K70" s="181"/>
      <c r="L70" s="181"/>
    </row>
    <row r="71" spans="1:14" ht="8.25" customHeight="1">
      <c r="C71" s="164"/>
      <c r="F71" s="181"/>
      <c r="G71" s="181"/>
      <c r="H71" s="181"/>
      <c r="I71" s="181"/>
      <c r="J71" s="181"/>
      <c r="K71" s="181"/>
      <c r="L71" s="181"/>
    </row>
    <row r="72" spans="1:14" ht="20.100000000000001" customHeight="1">
      <c r="A72" s="13" t="s">
        <v>80</v>
      </c>
      <c r="C72" s="164"/>
      <c r="D72" s="183">
        <v>13</v>
      </c>
      <c r="E72" s="51"/>
      <c r="F72" s="182">
        <v>125243</v>
      </c>
      <c r="G72" s="182"/>
      <c r="H72" s="182">
        <v>145825</v>
      </c>
      <c r="I72" s="182"/>
      <c r="J72" s="182">
        <v>0</v>
      </c>
      <c r="K72" s="182"/>
      <c r="L72" s="182">
        <v>0</v>
      </c>
    </row>
    <row r="73" spans="1:14" ht="20.100000000000001" customHeight="1">
      <c r="A73" s="192" t="s">
        <v>146</v>
      </c>
      <c r="B73" s="192"/>
      <c r="C73" s="192"/>
      <c r="D73" s="183"/>
      <c r="E73" s="49"/>
      <c r="F73" s="182">
        <v>8513</v>
      </c>
      <c r="G73" s="182"/>
      <c r="H73" s="182">
        <v>10081</v>
      </c>
      <c r="I73" s="182"/>
      <c r="J73" s="182">
        <v>7096</v>
      </c>
      <c r="K73" s="182"/>
      <c r="L73" s="182">
        <v>7281</v>
      </c>
      <c r="N73" s="215"/>
    </row>
    <row r="74" spans="1:14" ht="20.100000000000001" customHeight="1">
      <c r="A74" s="13" t="s">
        <v>24</v>
      </c>
      <c r="C74" s="164"/>
      <c r="D74" s="51"/>
      <c r="E74" s="51"/>
      <c r="F74" s="187">
        <v>19965</v>
      </c>
      <c r="G74" s="188"/>
      <c r="H74" s="187">
        <v>18807</v>
      </c>
      <c r="I74" s="188"/>
      <c r="J74" s="187">
        <v>5679</v>
      </c>
      <c r="K74" s="188"/>
      <c r="L74" s="187">
        <v>5424</v>
      </c>
    </row>
    <row r="75" spans="1:14" ht="8.25" customHeight="1">
      <c r="C75" s="164"/>
      <c r="F75" s="181"/>
      <c r="G75" s="181"/>
      <c r="H75" s="189"/>
      <c r="I75" s="189"/>
      <c r="J75" s="189"/>
      <c r="K75" s="189"/>
      <c r="L75" s="189"/>
    </row>
    <row r="76" spans="1:14" ht="20.100000000000001" customHeight="1">
      <c r="A76" s="119" t="s">
        <v>25</v>
      </c>
      <c r="B76" s="119"/>
      <c r="C76" s="156"/>
      <c r="F76" s="173">
        <f>SUM(F72:F75)</f>
        <v>153721</v>
      </c>
      <c r="G76" s="162"/>
      <c r="H76" s="190">
        <f>SUM(H72:H75)</f>
        <v>174713</v>
      </c>
      <c r="I76" s="193"/>
      <c r="J76" s="190">
        <f>SUM(J72:J75)</f>
        <v>12775</v>
      </c>
      <c r="K76" s="193"/>
      <c r="L76" s="190">
        <f>SUM(L72:L75)</f>
        <v>12705</v>
      </c>
    </row>
    <row r="77" spans="1:14" ht="8.25" customHeight="1">
      <c r="C77" s="164"/>
      <c r="F77" s="181"/>
      <c r="G77" s="181"/>
      <c r="H77" s="189"/>
      <c r="I77" s="189"/>
      <c r="J77" s="189"/>
      <c r="K77" s="189"/>
      <c r="L77" s="189"/>
    </row>
    <row r="78" spans="1:14" ht="20.100000000000001" customHeight="1">
      <c r="A78" s="119" t="s">
        <v>26</v>
      </c>
      <c r="B78" s="119"/>
      <c r="C78" s="156"/>
      <c r="F78" s="173">
        <f>SUM(F68+F76)</f>
        <v>280904</v>
      </c>
      <c r="G78" s="181"/>
      <c r="H78" s="190">
        <f>SUM(H68+H76)</f>
        <v>280573</v>
      </c>
      <c r="I78" s="189"/>
      <c r="J78" s="190">
        <f>SUM(J68+J76)</f>
        <v>21294</v>
      </c>
      <c r="K78" s="189"/>
      <c r="L78" s="190">
        <f>SUM(L68+L76)</f>
        <v>30014</v>
      </c>
    </row>
    <row r="79" spans="1:14" ht="20.100000000000001" customHeight="1">
      <c r="A79" s="119"/>
      <c r="B79" s="119"/>
      <c r="C79" s="156"/>
      <c r="F79" s="194"/>
      <c r="G79" s="195"/>
      <c r="H79" s="194"/>
      <c r="I79" s="195"/>
      <c r="J79" s="194"/>
      <c r="K79" s="195"/>
      <c r="L79" s="196"/>
    </row>
    <row r="80" spans="1:14" ht="20.100000000000001" customHeight="1">
      <c r="A80" s="119"/>
      <c r="B80" s="119"/>
      <c r="C80" s="156"/>
      <c r="F80" s="194"/>
      <c r="G80" s="195"/>
      <c r="H80" s="194"/>
      <c r="I80" s="195"/>
      <c r="J80" s="194"/>
      <c r="K80" s="195"/>
      <c r="L80" s="196"/>
    </row>
    <row r="81" spans="1:12" ht="20.100000000000001" customHeight="1">
      <c r="A81" s="119"/>
      <c r="B81" s="119"/>
      <c r="C81" s="156"/>
      <c r="F81" s="194"/>
      <c r="G81" s="195"/>
      <c r="H81" s="194"/>
      <c r="I81" s="195"/>
      <c r="J81" s="194"/>
      <c r="K81" s="195"/>
      <c r="L81" s="196"/>
    </row>
    <row r="82" spans="1:12" ht="20.100000000000001" customHeight="1">
      <c r="A82" s="119"/>
      <c r="B82" s="119"/>
      <c r="C82" s="156"/>
      <c r="F82" s="194"/>
      <c r="G82" s="195"/>
      <c r="H82" s="194"/>
      <c r="I82" s="195"/>
      <c r="J82" s="194"/>
      <c r="K82" s="195"/>
      <c r="L82" s="196"/>
    </row>
    <row r="83" spans="1:12" ht="20.100000000000001" customHeight="1">
      <c r="A83" s="119"/>
      <c r="B83" s="119"/>
      <c r="C83" s="156"/>
      <c r="F83" s="194"/>
      <c r="G83" s="195"/>
      <c r="H83" s="194"/>
      <c r="I83" s="195"/>
      <c r="J83" s="194"/>
      <c r="K83" s="195"/>
      <c r="L83" s="196"/>
    </row>
    <row r="84" spans="1:12" ht="15.75" customHeight="1">
      <c r="A84" s="119"/>
      <c r="B84" s="119"/>
      <c r="C84" s="156"/>
      <c r="F84" s="194"/>
      <c r="G84" s="195"/>
      <c r="H84" s="194"/>
      <c r="I84" s="195"/>
      <c r="J84" s="194"/>
      <c r="K84" s="195"/>
      <c r="L84" s="196"/>
    </row>
    <row r="85" spans="1:12" ht="20.100000000000001" customHeight="1">
      <c r="A85" s="168" t="s">
        <v>19</v>
      </c>
      <c r="B85" s="168"/>
      <c r="C85" s="168"/>
      <c r="D85" s="168"/>
      <c r="E85" s="168"/>
      <c r="F85" s="179"/>
      <c r="G85" s="179"/>
    </row>
    <row r="86" spans="1:12" ht="20.100000000000001" customHeight="1">
      <c r="A86" s="180"/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</row>
    <row r="87" spans="1:12" ht="20.100000000000001" customHeight="1">
      <c r="A87" s="180"/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</row>
    <row r="88" spans="1:12" ht="19.5" customHeight="1">
      <c r="A88" s="180"/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</row>
    <row r="89" spans="1:12" ht="22.2" customHeight="1">
      <c r="A89" s="122" t="str">
        <f>A45</f>
        <v>หมายเหตุประกอบงบการเงินรวมและงบการเงินเฉพาะกิจการเป็นส่วนหนึ่งของงบการเงินนี้</v>
      </c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</row>
    <row r="90" spans="1:12" ht="20.100000000000001" customHeight="1">
      <c r="A90" s="119" t="str">
        <f>+A46</f>
        <v>บริษัท แม็ทชิ่ง แม็กซิไมซ์ โซลูชั่น จำกัด (มหาชน)</v>
      </c>
      <c r="B90" s="119"/>
      <c r="C90" s="119"/>
    </row>
    <row r="91" spans="1:12" ht="20.100000000000001" customHeight="1">
      <c r="A91" s="119" t="s">
        <v>147</v>
      </c>
      <c r="B91" s="119"/>
      <c r="C91" s="119"/>
    </row>
    <row r="92" spans="1:12" ht="20.100000000000001" customHeight="1">
      <c r="A92" s="152" t="str">
        <f>+A3</f>
        <v>ณ วันที่ 30 มิถุนายน พ.ศ. 2566</v>
      </c>
      <c r="B92" s="152"/>
      <c r="C92" s="152"/>
      <c r="D92" s="122"/>
      <c r="E92" s="122"/>
      <c r="F92" s="122"/>
      <c r="G92" s="122"/>
      <c r="H92" s="122"/>
      <c r="I92" s="122"/>
      <c r="J92" s="122"/>
      <c r="K92" s="122"/>
      <c r="L92" s="122"/>
    </row>
    <row r="94" spans="1:12" ht="20.100000000000001" customHeight="1">
      <c r="F94" s="122"/>
      <c r="G94" s="122"/>
      <c r="H94" s="122"/>
      <c r="I94" s="122"/>
      <c r="J94" s="122"/>
      <c r="K94" s="122"/>
      <c r="L94" s="155" t="s">
        <v>2</v>
      </c>
    </row>
    <row r="95" spans="1:12" ht="20.100000000000001" customHeight="1">
      <c r="A95" s="119"/>
      <c r="B95" s="119"/>
      <c r="C95" s="156"/>
      <c r="D95" s="157"/>
      <c r="E95" s="157"/>
      <c r="F95" s="231" t="s">
        <v>3</v>
      </c>
      <c r="G95" s="231"/>
      <c r="H95" s="231"/>
      <c r="I95" s="157"/>
      <c r="J95" s="231" t="s">
        <v>87</v>
      </c>
      <c r="K95" s="231"/>
      <c r="L95" s="231"/>
    </row>
    <row r="96" spans="1:12" ht="20.100000000000001" customHeight="1">
      <c r="A96" s="119"/>
      <c r="B96" s="119"/>
      <c r="C96" s="158"/>
      <c r="D96" s="158"/>
      <c r="E96" s="158"/>
      <c r="F96" s="227" t="s">
        <v>92</v>
      </c>
      <c r="G96" s="159"/>
      <c r="H96" s="227" t="s">
        <v>4</v>
      </c>
      <c r="I96" s="159"/>
      <c r="J96" s="227" t="s">
        <v>92</v>
      </c>
      <c r="K96" s="159"/>
      <c r="L96" s="227" t="s">
        <v>4</v>
      </c>
    </row>
    <row r="97" spans="1:12" ht="20.100000000000001" customHeight="1">
      <c r="A97" s="119"/>
      <c r="B97" s="119"/>
      <c r="C97" s="158"/>
      <c r="D97" s="158"/>
      <c r="E97" s="158"/>
      <c r="F97" s="7" t="s">
        <v>124</v>
      </c>
      <c r="G97" s="7"/>
      <c r="H97" s="7" t="s">
        <v>5</v>
      </c>
      <c r="I97" s="7"/>
      <c r="J97" s="7" t="s">
        <v>124</v>
      </c>
      <c r="K97" s="7"/>
      <c r="L97" s="7" t="s">
        <v>5</v>
      </c>
    </row>
    <row r="98" spans="1:12" ht="20.100000000000001" customHeight="1">
      <c r="A98" s="119"/>
      <c r="B98" s="119"/>
      <c r="C98" s="158"/>
      <c r="D98" s="161"/>
      <c r="E98" s="158"/>
      <c r="F98" s="118" t="s">
        <v>142</v>
      </c>
      <c r="G98" s="23"/>
      <c r="H98" s="118" t="s">
        <v>132</v>
      </c>
      <c r="I98" s="23"/>
      <c r="J98" s="118" t="s">
        <v>142</v>
      </c>
      <c r="K98" s="23"/>
      <c r="L98" s="118" t="s">
        <v>132</v>
      </c>
    </row>
    <row r="99" spans="1:12" ht="8.25" customHeight="1">
      <c r="A99" s="119"/>
      <c r="B99" s="119"/>
      <c r="C99" s="158"/>
      <c r="D99" s="161"/>
      <c r="E99" s="158"/>
      <c r="F99" s="23"/>
      <c r="G99" s="23"/>
      <c r="H99" s="23"/>
      <c r="I99" s="23"/>
      <c r="J99" s="23"/>
      <c r="K99" s="23"/>
      <c r="L99" s="23"/>
    </row>
    <row r="100" spans="1:12" ht="20.100000000000001" customHeight="1">
      <c r="A100" s="119" t="s">
        <v>148</v>
      </c>
      <c r="B100" s="119"/>
      <c r="C100" s="156"/>
      <c r="F100" s="181"/>
      <c r="G100" s="181"/>
      <c r="H100" s="181"/>
      <c r="I100" s="181"/>
      <c r="J100" s="181"/>
      <c r="K100" s="181"/>
      <c r="L100" s="181"/>
    </row>
    <row r="101" spans="1:12" ht="8.25" customHeight="1">
      <c r="C101" s="164"/>
      <c r="F101" s="181"/>
      <c r="G101" s="181"/>
      <c r="H101" s="181"/>
      <c r="I101" s="181"/>
      <c r="J101" s="181"/>
      <c r="K101" s="181"/>
      <c r="L101" s="181"/>
    </row>
    <row r="102" spans="1:12" ht="20.100000000000001" customHeight="1">
      <c r="A102" s="119" t="s">
        <v>81</v>
      </c>
      <c r="B102" s="119"/>
      <c r="C102" s="156"/>
      <c r="F102" s="181"/>
      <c r="G102" s="181"/>
      <c r="H102" s="181"/>
      <c r="I102" s="181"/>
      <c r="J102" s="181"/>
      <c r="K102" s="181"/>
      <c r="L102" s="181"/>
    </row>
    <row r="103" spans="1:12" ht="8.25" customHeight="1">
      <c r="C103" s="164"/>
      <c r="F103" s="181"/>
      <c r="G103" s="181"/>
      <c r="H103" s="181"/>
      <c r="I103" s="181"/>
      <c r="J103" s="181"/>
      <c r="K103" s="181"/>
      <c r="L103" s="181"/>
    </row>
    <row r="104" spans="1:12" ht="20.100000000000001" customHeight="1">
      <c r="A104" s="13" t="s">
        <v>27</v>
      </c>
      <c r="C104" s="164"/>
      <c r="F104" s="181"/>
      <c r="G104" s="181"/>
      <c r="H104" s="181"/>
      <c r="I104" s="181"/>
      <c r="J104" s="181"/>
      <c r="K104" s="181"/>
      <c r="L104" s="181"/>
    </row>
    <row r="105" spans="1:12" ht="20.100000000000001" customHeight="1">
      <c r="B105" s="13" t="s">
        <v>28</v>
      </c>
      <c r="D105" s="183"/>
      <c r="F105" s="181"/>
      <c r="G105" s="181"/>
      <c r="H105" s="181"/>
      <c r="I105" s="181"/>
      <c r="J105" s="181"/>
      <c r="K105" s="181"/>
      <c r="L105" s="181"/>
    </row>
    <row r="106" spans="1:12" ht="20.100000000000001" customHeight="1">
      <c r="C106" s="13" t="s">
        <v>84</v>
      </c>
      <c r="D106" s="51"/>
      <c r="E106" s="51"/>
      <c r="F106" s="134"/>
      <c r="G106" s="141"/>
      <c r="H106" s="134"/>
      <c r="I106" s="197"/>
      <c r="J106" s="134"/>
      <c r="K106" s="197"/>
      <c r="L106" s="134"/>
    </row>
    <row r="107" spans="1:12" ht="20.100000000000001" customHeight="1" thickBot="1">
      <c r="C107" s="13" t="s">
        <v>29</v>
      </c>
      <c r="D107" s="51"/>
      <c r="E107" s="51"/>
      <c r="F107" s="150">
        <v>781630</v>
      </c>
      <c r="G107" s="141"/>
      <c r="H107" s="150">
        <v>781630</v>
      </c>
      <c r="I107" s="134"/>
      <c r="J107" s="150">
        <v>781630</v>
      </c>
      <c r="K107" s="182"/>
      <c r="L107" s="150">
        <v>781630</v>
      </c>
    </row>
    <row r="108" spans="1:12" ht="8.25" customHeight="1" thickTop="1">
      <c r="C108" s="164"/>
      <c r="D108" s="198"/>
      <c r="E108" s="199"/>
      <c r="F108" s="200"/>
      <c r="G108" s="200"/>
      <c r="H108" s="200"/>
      <c r="I108" s="201"/>
      <c r="J108" s="200"/>
      <c r="K108" s="202"/>
      <c r="L108" s="200"/>
    </row>
    <row r="109" spans="1:12" ht="20.100000000000001" customHeight="1">
      <c r="B109" s="13" t="s">
        <v>30</v>
      </c>
      <c r="D109" s="51"/>
      <c r="E109" s="51"/>
      <c r="F109" s="203"/>
      <c r="G109" s="203"/>
      <c r="H109" s="203"/>
      <c r="I109" s="203"/>
      <c r="J109" s="203"/>
      <c r="K109" s="203"/>
      <c r="L109" s="203"/>
    </row>
    <row r="110" spans="1:12" ht="20.100000000000001" customHeight="1">
      <c r="C110" s="13" t="s">
        <v>104</v>
      </c>
      <c r="D110" s="49"/>
      <c r="E110" s="49"/>
      <c r="F110" s="49"/>
      <c r="G110" s="49"/>
      <c r="H110" s="49"/>
      <c r="I110" s="49"/>
      <c r="J110" s="49"/>
      <c r="K110" s="49"/>
      <c r="L110" s="49"/>
    </row>
    <row r="111" spans="1:12" ht="20.100000000000001" customHeight="1">
      <c r="C111" s="13" t="s">
        <v>31</v>
      </c>
      <c r="F111" s="182">
        <v>781629</v>
      </c>
      <c r="G111" s="197"/>
      <c r="H111" s="182">
        <v>781629</v>
      </c>
      <c r="I111" s="182"/>
      <c r="J111" s="182">
        <v>781629</v>
      </c>
      <c r="K111" s="182"/>
      <c r="L111" s="182">
        <v>781629</v>
      </c>
    </row>
    <row r="112" spans="1:12" ht="20.100000000000001" customHeight="1">
      <c r="A112" s="13" t="s">
        <v>32</v>
      </c>
      <c r="D112" s="51"/>
      <c r="E112" s="51"/>
      <c r="F112" s="182">
        <v>906215</v>
      </c>
      <c r="G112" s="197"/>
      <c r="H112" s="182">
        <v>906215</v>
      </c>
      <c r="I112" s="182"/>
      <c r="J112" s="182">
        <v>906215</v>
      </c>
      <c r="K112" s="182"/>
      <c r="L112" s="182">
        <v>906215</v>
      </c>
    </row>
    <row r="113" spans="1:14" ht="20.100000000000001" customHeight="1">
      <c r="A113" s="13" t="s">
        <v>111</v>
      </c>
      <c r="C113" s="164"/>
      <c r="D113" s="51"/>
      <c r="E113" s="51"/>
      <c r="F113" s="204"/>
      <c r="G113" s="204"/>
      <c r="H113" s="185"/>
      <c r="I113" s="185"/>
      <c r="J113" s="185"/>
      <c r="K113" s="185"/>
      <c r="L113" s="185"/>
    </row>
    <row r="114" spans="1:14" ht="20.100000000000001" customHeight="1">
      <c r="B114" s="13" t="s">
        <v>33</v>
      </c>
      <c r="D114" s="51"/>
      <c r="E114" s="51"/>
      <c r="F114" s="197">
        <v>10659</v>
      </c>
      <c r="G114" s="197"/>
      <c r="H114" s="182">
        <v>10659</v>
      </c>
      <c r="I114" s="182"/>
      <c r="J114" s="182">
        <v>10659</v>
      </c>
      <c r="K114" s="182"/>
      <c r="L114" s="182">
        <v>10659</v>
      </c>
    </row>
    <row r="115" spans="1:14" ht="20.100000000000001" customHeight="1">
      <c r="B115" s="13" t="s">
        <v>118</v>
      </c>
      <c r="D115" s="51"/>
      <c r="E115" s="51"/>
      <c r="F115" s="173">
        <v>-436156</v>
      </c>
      <c r="G115" s="197"/>
      <c r="H115" s="205">
        <v>-441657</v>
      </c>
      <c r="I115" s="182"/>
      <c r="J115" s="205">
        <v>-304918</v>
      </c>
      <c r="K115" s="182"/>
      <c r="L115" s="205">
        <v>-303502</v>
      </c>
      <c r="N115" s="217"/>
    </row>
    <row r="116" spans="1:14" ht="8.25" customHeight="1">
      <c r="C116" s="164"/>
      <c r="F116" s="181"/>
      <c r="G116" s="181"/>
      <c r="H116" s="181"/>
      <c r="I116" s="181"/>
      <c r="J116" s="181"/>
      <c r="K116" s="181"/>
      <c r="L116" s="181"/>
    </row>
    <row r="117" spans="1:14" ht="20.100000000000001" customHeight="1">
      <c r="A117" s="13" t="s">
        <v>85</v>
      </c>
      <c r="C117" s="164"/>
      <c r="F117" s="162">
        <f>SUM(F111:F115)</f>
        <v>1262347</v>
      </c>
      <c r="G117" s="162"/>
      <c r="H117" s="162">
        <f>SUM(H111:H115)</f>
        <v>1256846</v>
      </c>
      <c r="I117" s="162"/>
      <c r="J117" s="162">
        <f>SUM(J111:J115)</f>
        <v>1393585</v>
      </c>
      <c r="K117" s="162"/>
      <c r="L117" s="193">
        <f>SUM(L111:L115)</f>
        <v>1395001</v>
      </c>
      <c r="N117" s="218"/>
    </row>
    <row r="118" spans="1:14" ht="20.100000000000001" customHeight="1">
      <c r="A118" s="13" t="s">
        <v>34</v>
      </c>
      <c r="C118" s="164"/>
      <c r="D118" s="51"/>
      <c r="F118" s="206">
        <v>0</v>
      </c>
      <c r="G118" s="204"/>
      <c r="H118" s="206">
        <v>0</v>
      </c>
      <c r="I118" s="197"/>
      <c r="J118" s="206">
        <v>0</v>
      </c>
      <c r="K118" s="197"/>
      <c r="L118" s="207">
        <v>0</v>
      </c>
    </row>
    <row r="119" spans="1:14" ht="8.25" customHeight="1">
      <c r="A119" s="119"/>
      <c r="B119" s="119"/>
      <c r="C119" s="156"/>
      <c r="F119" s="181"/>
      <c r="G119" s="181"/>
      <c r="H119" s="181"/>
      <c r="I119" s="181"/>
      <c r="J119" s="181"/>
      <c r="K119" s="181"/>
      <c r="L119" s="181"/>
    </row>
    <row r="120" spans="1:14" ht="20.100000000000001" customHeight="1">
      <c r="A120" s="119" t="s">
        <v>82</v>
      </c>
      <c r="B120" s="119"/>
      <c r="C120" s="156"/>
      <c r="F120" s="173">
        <f>SUM(F117:F118)</f>
        <v>1262347</v>
      </c>
      <c r="G120" s="162"/>
      <c r="H120" s="173">
        <f>SUM(H117:H118)</f>
        <v>1256846</v>
      </c>
      <c r="I120" s="162"/>
      <c r="J120" s="173">
        <f>SUM(J117:J118)</f>
        <v>1393585</v>
      </c>
      <c r="K120" s="162"/>
      <c r="L120" s="190">
        <f>SUM(L117:L118)</f>
        <v>1395001</v>
      </c>
      <c r="N120" s="219"/>
    </row>
    <row r="121" spans="1:14" ht="8.25" customHeight="1">
      <c r="C121" s="164"/>
      <c r="F121" s="181"/>
      <c r="G121" s="181"/>
      <c r="H121" s="181"/>
      <c r="I121" s="181"/>
      <c r="J121" s="181"/>
      <c r="K121" s="181"/>
      <c r="L121" s="181"/>
    </row>
    <row r="122" spans="1:14" ht="20.100000000000001" customHeight="1" thickBot="1">
      <c r="A122" s="119" t="s">
        <v>83</v>
      </c>
      <c r="B122" s="119"/>
      <c r="C122" s="156"/>
      <c r="F122" s="178">
        <f>SUM(F78+F120)</f>
        <v>1543251</v>
      </c>
      <c r="G122" s="177"/>
      <c r="H122" s="178">
        <f>SUM(H78+H120)</f>
        <v>1537419</v>
      </c>
      <c r="I122" s="177"/>
      <c r="J122" s="178">
        <f>+J120+J78</f>
        <v>1414879</v>
      </c>
      <c r="K122" s="177"/>
      <c r="L122" s="178">
        <f>SUM(L78+L120)</f>
        <v>1425015</v>
      </c>
    </row>
    <row r="123" spans="1:14" ht="20.100000000000001" customHeight="1" thickTop="1">
      <c r="F123" s="195"/>
      <c r="G123" s="195"/>
      <c r="H123" s="195"/>
      <c r="I123" s="195"/>
      <c r="J123" s="195"/>
      <c r="K123" s="195"/>
      <c r="L123" s="195"/>
    </row>
    <row r="124" spans="1:14" ht="20.100000000000001" customHeight="1">
      <c r="F124" s="195"/>
      <c r="G124" s="195"/>
      <c r="H124" s="195"/>
      <c r="I124" s="195"/>
      <c r="J124" s="195"/>
      <c r="K124" s="195"/>
      <c r="L124" s="195"/>
    </row>
    <row r="125" spans="1:14" ht="20.100000000000001" customHeight="1">
      <c r="F125" s="195"/>
      <c r="G125" s="195"/>
      <c r="H125" s="195"/>
      <c r="I125" s="195"/>
      <c r="J125" s="195"/>
      <c r="K125" s="195"/>
      <c r="L125" s="195"/>
    </row>
    <row r="126" spans="1:14" ht="20.100000000000001" customHeight="1">
      <c r="F126" s="195"/>
      <c r="G126" s="195"/>
      <c r="H126" s="195"/>
      <c r="I126" s="195"/>
      <c r="J126" s="195"/>
      <c r="K126" s="195"/>
      <c r="L126" s="195"/>
    </row>
    <row r="127" spans="1:14" ht="20.100000000000001" customHeight="1">
      <c r="F127" s="195"/>
      <c r="G127" s="195"/>
      <c r="H127" s="195"/>
      <c r="I127" s="195"/>
      <c r="J127" s="195"/>
      <c r="K127" s="195"/>
      <c r="L127" s="208"/>
    </row>
    <row r="128" spans="1:14" ht="20.100000000000001" customHeight="1">
      <c r="F128" s="195"/>
      <c r="G128" s="195"/>
      <c r="H128" s="195"/>
      <c r="I128" s="195"/>
      <c r="J128" s="195"/>
      <c r="K128" s="195"/>
      <c r="L128" s="208"/>
    </row>
    <row r="129" spans="1:12" ht="15" customHeight="1"/>
    <row r="130" spans="1:12" ht="20.100000000000001" customHeight="1">
      <c r="A130" s="168" t="s">
        <v>19</v>
      </c>
      <c r="B130" s="168"/>
      <c r="C130" s="168"/>
      <c r="D130" s="168"/>
      <c r="E130" s="168"/>
      <c r="F130" s="179"/>
    </row>
    <row r="131" spans="1:12" ht="20.100000000000001" customHeight="1">
      <c r="F131" s="209"/>
      <c r="G131" s="209"/>
      <c r="H131" s="209"/>
      <c r="I131" s="209"/>
      <c r="J131" s="209"/>
      <c r="K131" s="209"/>
      <c r="L131" s="209"/>
    </row>
    <row r="132" spans="1:12" ht="18" customHeight="1"/>
    <row r="133" spans="1:12" ht="22.35" customHeight="1">
      <c r="A133" s="122" t="str">
        <f>A89</f>
        <v>หมายเหตุประกอบงบการเงินรวมและงบการเงินเฉพาะกิจการเป็นส่วนหนึ่งของงบการเงินนี้</v>
      </c>
      <c r="B133" s="122"/>
      <c r="C133" s="122"/>
      <c r="D133" s="122"/>
      <c r="E133" s="122"/>
      <c r="F133" s="122"/>
      <c r="G133" s="122"/>
      <c r="H133" s="122"/>
      <c r="I133" s="122"/>
      <c r="J133" s="122"/>
      <c r="K133" s="122"/>
      <c r="L133" s="122"/>
    </row>
  </sheetData>
  <mergeCells count="6">
    <mergeCell ref="F6:H6"/>
    <mergeCell ref="J6:L6"/>
    <mergeCell ref="F51:H51"/>
    <mergeCell ref="J51:L51"/>
    <mergeCell ref="F95:H95"/>
    <mergeCell ref="J95:L95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New,Regular"&amp;12&amp;P</oddFooter>
  </headerFooter>
  <rowBreaks count="2" manualBreakCount="2">
    <brk id="45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I53"/>
  <sheetViews>
    <sheetView topLeftCell="A40" zoomScale="130" zoomScaleNormal="130" zoomScaleSheetLayoutView="85" workbookViewId="0">
      <selection activeCell="I47" sqref="I47"/>
    </sheetView>
  </sheetViews>
  <sheetFormatPr defaultColWidth="9.33203125" defaultRowHeight="20.100000000000001" customHeight="1"/>
  <cols>
    <col min="1" max="1" width="36.6640625" style="13" customWidth="1"/>
    <col min="2" max="2" width="0.6640625" style="13" customWidth="1"/>
    <col min="3" max="3" width="13.6640625" style="13" customWidth="1"/>
    <col min="4" max="4" width="0.6640625" style="13" customWidth="1"/>
    <col min="5" max="5" width="13.6640625" style="13" customWidth="1"/>
    <col min="6" max="6" width="0.6640625" style="13" customWidth="1"/>
    <col min="7" max="7" width="13.6640625" style="13" customWidth="1"/>
    <col min="8" max="8" width="0.6640625" style="13" customWidth="1"/>
    <col min="9" max="9" width="13.6640625" style="13" customWidth="1"/>
    <col min="10" max="16384" width="9.33203125" style="13"/>
  </cols>
  <sheetData>
    <row r="1" spans="1:9" s="2" customFormat="1" ht="20.100000000000001" customHeight="1">
      <c r="A1" s="1" t="s">
        <v>0</v>
      </c>
    </row>
    <row r="2" spans="1:9" s="2" customFormat="1" ht="20.100000000000001" customHeight="1">
      <c r="A2" s="56" t="s">
        <v>101</v>
      </c>
    </row>
    <row r="3" spans="1:9" s="2" customFormat="1" ht="20.100000000000001" customHeight="1">
      <c r="A3" s="55" t="s">
        <v>150</v>
      </c>
      <c r="B3" s="3"/>
      <c r="C3" s="3"/>
      <c r="D3" s="3"/>
      <c r="E3" s="3"/>
      <c r="F3" s="3"/>
      <c r="G3" s="3"/>
      <c r="H3" s="3"/>
      <c r="I3" s="3"/>
    </row>
    <row r="4" spans="1:9" s="2" customFormat="1" ht="20.100000000000001" customHeight="1"/>
    <row r="5" spans="1:9" s="2" customFormat="1" ht="18.899999999999999" customHeight="1">
      <c r="C5" s="3"/>
      <c r="D5" s="3"/>
      <c r="E5" s="3"/>
      <c r="F5" s="3"/>
      <c r="G5" s="3"/>
      <c r="H5" s="3"/>
      <c r="I5" s="57" t="s">
        <v>2</v>
      </c>
    </row>
    <row r="6" spans="1:9" s="2" customFormat="1" ht="18.899999999999999" customHeight="1">
      <c r="A6" s="4"/>
      <c r="B6" s="5"/>
      <c r="C6" s="232" t="s">
        <v>3</v>
      </c>
      <c r="D6" s="232"/>
      <c r="E6" s="232"/>
      <c r="F6" s="5"/>
      <c r="G6" s="232" t="s">
        <v>87</v>
      </c>
      <c r="H6" s="232"/>
      <c r="I6" s="232"/>
    </row>
    <row r="7" spans="1:9" s="2" customFormat="1" ht="18.899999999999999" customHeight="1">
      <c r="A7" s="4"/>
      <c r="B7" s="5"/>
      <c r="C7" s="58" t="s">
        <v>92</v>
      </c>
      <c r="D7" s="58"/>
      <c r="E7" s="58" t="s">
        <v>92</v>
      </c>
      <c r="F7" s="58"/>
      <c r="G7" s="58" t="s">
        <v>92</v>
      </c>
      <c r="H7" s="58"/>
      <c r="I7" s="58" t="s">
        <v>92</v>
      </c>
    </row>
    <row r="8" spans="1:9" s="2" customFormat="1" ht="18.899999999999999" customHeight="1">
      <c r="A8" s="6"/>
      <c r="B8" s="6"/>
      <c r="C8" s="7" t="s">
        <v>124</v>
      </c>
      <c r="D8" s="7"/>
      <c r="E8" s="7" t="s">
        <v>124</v>
      </c>
      <c r="F8" s="7"/>
      <c r="G8" s="7" t="s">
        <v>124</v>
      </c>
      <c r="H8" s="7"/>
      <c r="I8" s="7" t="s">
        <v>124</v>
      </c>
    </row>
    <row r="9" spans="1:9" s="2" customFormat="1" ht="18.899999999999999" customHeight="1">
      <c r="A9" s="6"/>
      <c r="B9" s="59"/>
      <c r="C9" s="60" t="s">
        <v>142</v>
      </c>
      <c r="D9" s="61"/>
      <c r="E9" s="60" t="s">
        <v>132</v>
      </c>
      <c r="F9" s="61"/>
      <c r="G9" s="60" t="s">
        <v>142</v>
      </c>
      <c r="H9" s="61"/>
      <c r="I9" s="60" t="s">
        <v>132</v>
      </c>
    </row>
    <row r="10" spans="1:9" s="2" customFormat="1" ht="5.0999999999999996" customHeight="1">
      <c r="A10" s="6"/>
      <c r="B10" s="5"/>
      <c r="C10" s="61"/>
      <c r="D10" s="61"/>
      <c r="E10" s="61"/>
      <c r="F10" s="61"/>
      <c r="G10" s="61"/>
      <c r="H10" s="61"/>
      <c r="I10" s="61"/>
    </row>
    <row r="11" spans="1:9" s="2" customFormat="1" ht="18.899999999999999" customHeight="1">
      <c r="A11" s="4" t="s">
        <v>35</v>
      </c>
      <c r="C11" s="62"/>
      <c r="D11" s="8"/>
      <c r="E11" s="62"/>
      <c r="F11" s="9"/>
      <c r="G11" s="9"/>
      <c r="H11" s="9"/>
      <c r="I11" s="9"/>
    </row>
    <row r="12" spans="1:9" s="2" customFormat="1" ht="5.0999999999999996" customHeight="1">
      <c r="A12" s="63"/>
      <c r="C12" s="8"/>
      <c r="D12" s="8"/>
      <c r="E12" s="8"/>
      <c r="F12" s="9"/>
      <c r="G12" s="9"/>
      <c r="H12" s="9"/>
      <c r="I12" s="9"/>
    </row>
    <row r="13" spans="1:9" s="2" customFormat="1" ht="18.899999999999999" customHeight="1">
      <c r="A13" s="63" t="s">
        <v>36</v>
      </c>
      <c r="C13" s="64">
        <v>113560</v>
      </c>
      <c r="D13" s="65"/>
      <c r="E13" s="64">
        <v>81371</v>
      </c>
      <c r="F13" s="65"/>
      <c r="G13" s="64">
        <v>1931</v>
      </c>
      <c r="H13" s="66"/>
      <c r="I13" s="64">
        <v>9344</v>
      </c>
    </row>
    <row r="14" spans="1:9" s="2" customFormat="1" ht="18.899999999999999" customHeight="1">
      <c r="A14" s="63" t="s">
        <v>78</v>
      </c>
      <c r="C14" s="68">
        <v>958</v>
      </c>
      <c r="D14" s="65"/>
      <c r="E14" s="68">
        <v>835</v>
      </c>
      <c r="F14" s="65"/>
      <c r="G14" s="68">
        <v>0</v>
      </c>
      <c r="H14" s="67"/>
      <c r="I14" s="68">
        <v>0</v>
      </c>
    </row>
    <row r="15" spans="1:9" s="2" customFormat="1" ht="5.0999999999999996" customHeight="1">
      <c r="A15" s="69"/>
      <c r="C15" s="62"/>
      <c r="D15" s="62"/>
      <c r="E15" s="62"/>
      <c r="F15" s="62"/>
      <c r="G15" s="62"/>
      <c r="H15" s="70"/>
      <c r="I15" s="62"/>
    </row>
    <row r="16" spans="1:9" s="2" customFormat="1" ht="18.899999999999999" customHeight="1">
      <c r="A16" s="4" t="s">
        <v>37</v>
      </c>
      <c r="C16" s="71">
        <f>SUM(C13:C14)</f>
        <v>114518</v>
      </c>
      <c r="D16" s="10"/>
      <c r="E16" s="71">
        <f>SUM(E13:E14)</f>
        <v>82206</v>
      </c>
      <c r="F16" s="10"/>
      <c r="G16" s="71">
        <f>SUM(G13:G14)</f>
        <v>1931</v>
      </c>
      <c r="H16" s="11"/>
      <c r="I16" s="71">
        <f>SUM(I13:I14)</f>
        <v>9344</v>
      </c>
    </row>
    <row r="17" spans="1:9" s="2" customFormat="1" ht="8.1" customHeight="1">
      <c r="A17" s="63"/>
      <c r="C17" s="8"/>
      <c r="D17" s="8"/>
      <c r="E17" s="8"/>
      <c r="F17" s="8"/>
      <c r="G17" s="8"/>
      <c r="H17" s="9"/>
      <c r="I17" s="8"/>
    </row>
    <row r="18" spans="1:9" s="2" customFormat="1" ht="18.899999999999999" customHeight="1">
      <c r="A18" s="4" t="s">
        <v>38</v>
      </c>
      <c r="C18" s="8"/>
      <c r="D18" s="8"/>
      <c r="E18" s="8"/>
      <c r="F18" s="8"/>
      <c r="G18" s="8"/>
      <c r="H18" s="9"/>
      <c r="I18" s="8"/>
    </row>
    <row r="19" spans="1:9" s="2" customFormat="1" ht="5.0999999999999996" customHeight="1">
      <c r="A19" s="63"/>
      <c r="C19" s="8"/>
      <c r="D19" s="8"/>
      <c r="E19" s="8"/>
      <c r="F19" s="8"/>
      <c r="G19" s="8"/>
      <c r="H19" s="9"/>
      <c r="I19" s="8"/>
    </row>
    <row r="20" spans="1:9" s="2" customFormat="1" ht="18.899999999999999" customHeight="1">
      <c r="A20" s="63" t="s">
        <v>39</v>
      </c>
      <c r="C20" s="64">
        <v>-72695</v>
      </c>
      <c r="D20" s="65"/>
      <c r="E20" s="64">
        <v>-68306</v>
      </c>
      <c r="F20" s="65"/>
      <c r="G20" s="64">
        <v>-1851</v>
      </c>
      <c r="H20" s="66"/>
      <c r="I20" s="64">
        <v>-7500</v>
      </c>
    </row>
    <row r="21" spans="1:9" s="2" customFormat="1" ht="18.899999999999999" customHeight="1">
      <c r="A21" s="63" t="s">
        <v>40</v>
      </c>
      <c r="C21" s="68">
        <v>-291</v>
      </c>
      <c r="D21" s="65"/>
      <c r="E21" s="68">
        <v>-325</v>
      </c>
      <c r="F21" s="65"/>
      <c r="G21" s="68">
        <v>0</v>
      </c>
      <c r="H21" s="67"/>
      <c r="I21" s="68">
        <v>0</v>
      </c>
    </row>
    <row r="22" spans="1:9" s="2" customFormat="1" ht="5.0999999999999996" customHeight="1">
      <c r="A22" s="63"/>
      <c r="C22" s="8"/>
      <c r="D22" s="62"/>
      <c r="E22" s="8"/>
      <c r="F22" s="62"/>
      <c r="G22" s="8"/>
      <c r="H22" s="70"/>
      <c r="I22" s="8"/>
    </row>
    <row r="23" spans="1:9" s="2" customFormat="1" ht="18.899999999999999" customHeight="1">
      <c r="A23" s="72" t="s">
        <v>41</v>
      </c>
      <c r="C23" s="68">
        <f>SUM(C20:C21)</f>
        <v>-72986</v>
      </c>
      <c r="D23" s="65"/>
      <c r="E23" s="68">
        <f>SUM(E20:E21)</f>
        <v>-68631</v>
      </c>
      <c r="F23" s="65"/>
      <c r="G23" s="68">
        <f>SUM(G20:G21)</f>
        <v>-1851</v>
      </c>
      <c r="H23" s="73"/>
      <c r="I23" s="68">
        <f>SUM(I20:I21)</f>
        <v>-7500</v>
      </c>
    </row>
    <row r="24" spans="1:9" s="2" customFormat="1" ht="8.1" customHeight="1">
      <c r="A24" s="63"/>
      <c r="C24" s="8"/>
      <c r="D24" s="8"/>
      <c r="E24" s="8"/>
      <c r="F24" s="8"/>
      <c r="G24" s="8"/>
      <c r="H24" s="9"/>
      <c r="I24" s="8"/>
    </row>
    <row r="25" spans="1:9" s="2" customFormat="1" ht="18.899999999999999" customHeight="1">
      <c r="A25" s="74" t="s">
        <v>136</v>
      </c>
      <c r="C25" s="64">
        <f>C16+C23</f>
        <v>41532</v>
      </c>
      <c r="D25" s="65"/>
      <c r="E25" s="64">
        <f>E16+E23</f>
        <v>13575</v>
      </c>
      <c r="F25" s="65"/>
      <c r="G25" s="64">
        <f>G16+G23</f>
        <v>80</v>
      </c>
      <c r="H25" s="73"/>
      <c r="I25" s="64">
        <f>I16+I23</f>
        <v>1844</v>
      </c>
    </row>
    <row r="26" spans="1:9" s="2" customFormat="1" ht="18.899999999999999" customHeight="1">
      <c r="A26" s="63" t="s">
        <v>129</v>
      </c>
      <c r="B26" s="75"/>
      <c r="C26" s="64">
        <v>422</v>
      </c>
      <c r="D26" s="65"/>
      <c r="E26" s="64">
        <v>423</v>
      </c>
      <c r="F26" s="65"/>
      <c r="G26" s="64">
        <v>8920</v>
      </c>
      <c r="H26" s="66"/>
      <c r="I26" s="64">
        <v>7135</v>
      </c>
    </row>
    <row r="27" spans="1:9" s="2" customFormat="1" ht="18.899999999999999" customHeight="1">
      <c r="A27" s="63" t="s">
        <v>131</v>
      </c>
      <c r="C27" s="64">
        <v>-2689</v>
      </c>
      <c r="D27" s="65"/>
      <c r="E27" s="64">
        <v>-2173</v>
      </c>
      <c r="F27" s="65"/>
      <c r="G27" s="64">
        <v>-271</v>
      </c>
      <c r="H27" s="76"/>
      <c r="I27" s="64">
        <v>-575</v>
      </c>
    </row>
    <row r="28" spans="1:9" s="2" customFormat="1" ht="18.899999999999999" customHeight="1">
      <c r="A28" s="63" t="s">
        <v>42</v>
      </c>
      <c r="C28" s="64">
        <v>-21977</v>
      </c>
      <c r="D28" s="65"/>
      <c r="E28" s="64">
        <v>-24993</v>
      </c>
      <c r="F28" s="65"/>
      <c r="G28" s="64">
        <v>-10661</v>
      </c>
      <c r="H28" s="76"/>
      <c r="I28" s="64">
        <v>-9564</v>
      </c>
    </row>
    <row r="29" spans="1:9" s="2" customFormat="1" ht="18.899999999999999" customHeight="1">
      <c r="A29" s="69" t="s">
        <v>43</v>
      </c>
      <c r="C29" s="68">
        <v>-2813</v>
      </c>
      <c r="D29" s="65"/>
      <c r="E29" s="68">
        <v>-2460</v>
      </c>
      <c r="F29" s="65"/>
      <c r="G29" s="68">
        <v>-103</v>
      </c>
      <c r="H29" s="76"/>
      <c r="I29" s="68">
        <v>-100</v>
      </c>
    </row>
    <row r="30" spans="1:9" s="2" customFormat="1" ht="5.0999999999999996" customHeight="1">
      <c r="B30" s="77"/>
      <c r="C30" s="62"/>
      <c r="D30" s="62"/>
      <c r="E30" s="62"/>
      <c r="F30" s="62"/>
      <c r="G30" s="62"/>
      <c r="H30" s="70"/>
      <c r="I30" s="62"/>
    </row>
    <row r="31" spans="1:9" s="2" customFormat="1" ht="18.899999999999999" customHeight="1">
      <c r="A31" s="4" t="s">
        <v>165</v>
      </c>
      <c r="C31" s="78">
        <f>SUM(C25:C29)</f>
        <v>14475</v>
      </c>
      <c r="D31" s="79"/>
      <c r="E31" s="78">
        <f>SUM(E25:E29)</f>
        <v>-15628</v>
      </c>
      <c r="F31" s="79"/>
      <c r="G31" s="78">
        <f>SUM(G25:G29)</f>
        <v>-2035</v>
      </c>
      <c r="H31" s="80"/>
      <c r="I31" s="78">
        <f>SUM(I25:I29)</f>
        <v>-1260</v>
      </c>
    </row>
    <row r="32" spans="1:9" s="2" customFormat="1" ht="18.899999999999999" customHeight="1">
      <c r="A32" s="63" t="s">
        <v>166</v>
      </c>
      <c r="B32" s="75"/>
      <c r="C32" s="68">
        <v>-2679</v>
      </c>
      <c r="D32" s="65"/>
      <c r="E32" s="68">
        <v>121</v>
      </c>
      <c r="F32" s="65"/>
      <c r="G32" s="68">
        <v>31</v>
      </c>
      <c r="H32" s="81"/>
      <c r="I32" s="68">
        <v>32</v>
      </c>
    </row>
    <row r="33" spans="1:9" s="2" customFormat="1" ht="5.0999999999999996" customHeight="1">
      <c r="B33" s="77"/>
      <c r="C33" s="62"/>
      <c r="D33" s="62"/>
      <c r="E33" s="62"/>
      <c r="F33" s="62"/>
      <c r="G33" s="62"/>
      <c r="H33" s="70"/>
      <c r="I33" s="62"/>
    </row>
    <row r="34" spans="1:9" s="2" customFormat="1" ht="18.899999999999999" customHeight="1">
      <c r="A34" s="74" t="s">
        <v>167</v>
      </c>
      <c r="C34" s="78">
        <f>SUM(C31:C32)</f>
        <v>11796</v>
      </c>
      <c r="D34" s="79"/>
      <c r="E34" s="78">
        <f>SUM(E31:E32)</f>
        <v>-15507</v>
      </c>
      <c r="F34" s="79"/>
      <c r="G34" s="78">
        <f>SUM(G31:G32)</f>
        <v>-2004</v>
      </c>
      <c r="H34" s="80"/>
      <c r="I34" s="78">
        <f>SUM(I31:I32)</f>
        <v>-1228</v>
      </c>
    </row>
    <row r="35" spans="1:9" s="2" customFormat="1" ht="18.899999999999999" customHeight="1">
      <c r="A35" s="69" t="s">
        <v>168</v>
      </c>
      <c r="C35" s="96">
        <v>0</v>
      </c>
      <c r="D35" s="79"/>
      <c r="E35" s="96">
        <v>0</v>
      </c>
      <c r="F35" s="79"/>
      <c r="G35" s="96">
        <v>0</v>
      </c>
      <c r="H35" s="80"/>
      <c r="I35" s="96">
        <v>0</v>
      </c>
    </row>
    <row r="36" spans="1:9" s="2" customFormat="1" ht="5.0999999999999996" customHeight="1">
      <c r="B36" s="77"/>
      <c r="C36" s="62"/>
      <c r="D36" s="62"/>
      <c r="E36" s="62"/>
      <c r="F36" s="62"/>
      <c r="G36" s="62"/>
      <c r="H36" s="70"/>
      <c r="I36" s="62"/>
    </row>
    <row r="37" spans="1:9" s="2" customFormat="1" ht="18.899999999999999" customHeight="1" thickBot="1">
      <c r="A37" s="1" t="s">
        <v>169</v>
      </c>
      <c r="B37" s="4"/>
      <c r="C37" s="82">
        <f>SUM(C34:C35)</f>
        <v>11796</v>
      </c>
      <c r="D37" s="79"/>
      <c r="E37" s="82">
        <f>SUM(E34:E35)</f>
        <v>-15507</v>
      </c>
      <c r="F37" s="79"/>
      <c r="G37" s="82">
        <f>SUM(G34:G35)</f>
        <v>-2004</v>
      </c>
      <c r="H37" s="80"/>
      <c r="I37" s="82">
        <f>SUM(I34:I35)</f>
        <v>-1228</v>
      </c>
    </row>
    <row r="38" spans="1:9" s="2" customFormat="1" ht="12" customHeight="1" thickTop="1">
      <c r="A38" s="87"/>
      <c r="B38" s="63"/>
      <c r="C38" s="99"/>
      <c r="D38" s="8"/>
      <c r="E38" s="99"/>
      <c r="F38" s="8"/>
      <c r="G38" s="99"/>
      <c r="H38" s="9"/>
      <c r="I38" s="99"/>
    </row>
    <row r="39" spans="1:9" s="2" customFormat="1" ht="18.899999999999999" customHeight="1">
      <c r="A39" s="1" t="s">
        <v>170</v>
      </c>
      <c r="C39" s="8"/>
      <c r="D39" s="8"/>
      <c r="E39" s="8"/>
      <c r="F39" s="8"/>
      <c r="G39" s="8"/>
      <c r="H39" s="9"/>
      <c r="I39" s="8"/>
    </row>
    <row r="40" spans="1:9" s="2" customFormat="1" ht="18.899999999999999" customHeight="1">
      <c r="A40" s="2" t="s">
        <v>88</v>
      </c>
      <c r="C40" s="12">
        <f>C37</f>
        <v>11796</v>
      </c>
      <c r="D40" s="12"/>
      <c r="E40" s="12">
        <v>-15507</v>
      </c>
      <c r="F40" s="12"/>
      <c r="G40" s="12">
        <f>G37</f>
        <v>-2004</v>
      </c>
      <c r="H40" s="66"/>
      <c r="I40" s="12">
        <v>-1228</v>
      </c>
    </row>
    <row r="41" spans="1:9" s="2" customFormat="1" ht="18.899999999999999" customHeight="1">
      <c r="A41" s="2" t="s">
        <v>44</v>
      </c>
      <c r="C41" s="86">
        <v>0</v>
      </c>
      <c r="D41" s="12"/>
      <c r="E41" s="86">
        <v>0</v>
      </c>
      <c r="F41" s="12"/>
      <c r="G41" s="86">
        <v>0</v>
      </c>
      <c r="H41" s="76"/>
      <c r="I41" s="86">
        <v>0</v>
      </c>
    </row>
    <row r="42" spans="1:9" s="2" customFormat="1" ht="10.199999999999999" customHeight="1">
      <c r="B42" s="4"/>
      <c r="C42" s="62"/>
      <c r="D42" s="62"/>
      <c r="E42" s="62"/>
      <c r="F42" s="62"/>
      <c r="G42" s="62"/>
      <c r="H42" s="70"/>
      <c r="I42" s="62"/>
    </row>
    <row r="43" spans="1:9" s="2" customFormat="1" ht="18.899999999999999" customHeight="1" thickBot="1">
      <c r="A43" s="87"/>
      <c r="B43" s="63"/>
      <c r="C43" s="88">
        <f>SUM(C40:C41)</f>
        <v>11796</v>
      </c>
      <c r="D43" s="8"/>
      <c r="E43" s="88">
        <f>SUM(E40:E41)</f>
        <v>-15507</v>
      </c>
      <c r="F43" s="8"/>
      <c r="G43" s="88">
        <f>SUM(G40:G41)</f>
        <v>-2004</v>
      </c>
      <c r="H43" s="9"/>
      <c r="I43" s="88">
        <f>SUM(I40:I41)</f>
        <v>-1228</v>
      </c>
    </row>
    <row r="44" spans="1:9" s="2" customFormat="1" ht="12" customHeight="1" thickTop="1">
      <c r="C44" s="89"/>
      <c r="D44" s="90"/>
      <c r="E44" s="89"/>
      <c r="F44" s="90"/>
      <c r="G44" s="89"/>
      <c r="H44" s="91"/>
      <c r="I44" s="89"/>
    </row>
    <row r="45" spans="1:9" s="2" customFormat="1" ht="18.899999999999999" customHeight="1">
      <c r="A45" s="1" t="s">
        <v>171</v>
      </c>
      <c r="B45" s="75"/>
      <c r="C45" s="58"/>
      <c r="D45" s="1"/>
      <c r="E45" s="58"/>
      <c r="F45" s="1"/>
      <c r="G45" s="58"/>
      <c r="H45" s="1"/>
      <c r="I45" s="58"/>
    </row>
    <row r="46" spans="1:9" s="2" customFormat="1" ht="5.0999999999999996" customHeight="1">
      <c r="B46" s="4"/>
      <c r="C46" s="8"/>
      <c r="D46" s="8"/>
      <c r="E46" s="8"/>
      <c r="F46" s="8"/>
      <c r="G46" s="8"/>
      <c r="H46" s="9"/>
      <c r="I46" s="8"/>
    </row>
    <row r="47" spans="1:9" s="2" customFormat="1" ht="18.899999999999999" customHeight="1">
      <c r="A47" s="2" t="s">
        <v>172</v>
      </c>
      <c r="C47" s="102">
        <v>1.5100000000000001E-2</v>
      </c>
      <c r="D47" s="102"/>
      <c r="E47" s="102">
        <v>-1.9800000000000002E-2</v>
      </c>
      <c r="F47" s="102"/>
      <c r="G47" s="102">
        <v>-2.5999999999999999E-3</v>
      </c>
      <c r="H47" s="210"/>
      <c r="I47" s="102">
        <v>-1.6000000000000001E-3</v>
      </c>
    </row>
    <row r="48" spans="1:9" s="2" customFormat="1" ht="17.100000000000001" customHeight="1">
      <c r="B48" s="4"/>
      <c r="C48" s="242"/>
      <c r="D48" s="242"/>
      <c r="E48" s="242"/>
      <c r="F48" s="242"/>
      <c r="G48" s="242"/>
      <c r="H48" s="243"/>
      <c r="I48" s="243"/>
    </row>
    <row r="49" spans="1:9" s="2" customFormat="1" ht="17.100000000000001" customHeight="1">
      <c r="B49" s="4"/>
      <c r="C49" s="102"/>
      <c r="D49" s="102"/>
      <c r="E49" s="102"/>
      <c r="F49" s="102"/>
      <c r="G49" s="102"/>
      <c r="H49" s="210"/>
      <c r="I49" s="102"/>
    </row>
    <row r="50" spans="1:9" s="2" customFormat="1" ht="17.100000000000001" customHeight="1">
      <c r="B50" s="4"/>
      <c r="C50" s="8"/>
      <c r="D50" s="8"/>
      <c r="E50" s="8"/>
      <c r="F50" s="8"/>
      <c r="G50" s="8"/>
      <c r="H50" s="9"/>
      <c r="I50" s="9"/>
    </row>
    <row r="51" spans="1:9" s="2" customFormat="1" ht="18.899999999999999" customHeight="1">
      <c r="A51" s="233" t="s">
        <v>19</v>
      </c>
      <c r="B51" s="233"/>
      <c r="C51" s="233"/>
      <c r="D51" s="233"/>
      <c r="E51" s="233"/>
      <c r="F51" s="233"/>
      <c r="G51" s="233"/>
      <c r="H51" s="233"/>
      <c r="I51" s="233"/>
    </row>
    <row r="52" spans="1:9" s="2" customFormat="1" ht="18.75" customHeight="1">
      <c r="B52" s="4"/>
      <c r="C52" s="8"/>
      <c r="D52" s="8"/>
      <c r="E52" s="8"/>
      <c r="F52" s="9"/>
      <c r="G52" s="9"/>
      <c r="H52" s="9"/>
      <c r="I52" s="9"/>
    </row>
    <row r="53" spans="1:9" s="2" customFormat="1" ht="21.75" customHeight="1">
      <c r="A53" s="3" t="str">
        <f>'2-4 '!A45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83"/>
      <c r="C53" s="84"/>
      <c r="D53" s="84"/>
      <c r="E53" s="84"/>
      <c r="F53" s="85"/>
      <c r="G53" s="85"/>
      <c r="H53" s="85"/>
      <c r="I53" s="85"/>
    </row>
  </sheetData>
  <mergeCells count="3">
    <mergeCell ref="C6:E6"/>
    <mergeCell ref="G6:I6"/>
    <mergeCell ref="A51:I51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5"/>
  <sheetViews>
    <sheetView tabSelected="1" topLeftCell="A35" zoomScale="120" zoomScaleNormal="120" zoomScaleSheetLayoutView="85" workbookViewId="0">
      <selection activeCell="O41" sqref="O41"/>
    </sheetView>
  </sheetViews>
  <sheetFormatPr defaultColWidth="9.33203125" defaultRowHeight="17.399999999999999"/>
  <cols>
    <col min="1" max="1" width="29.5546875" style="13" customWidth="1"/>
    <col min="2" max="2" width="7.6640625" style="13" bestFit="1" customWidth="1"/>
    <col min="3" max="3" width="0.5546875" style="13" customWidth="1"/>
    <col min="4" max="4" width="13.6640625" style="13" customWidth="1"/>
    <col min="5" max="5" width="0.5546875" style="13" customWidth="1"/>
    <col min="6" max="6" width="13.6640625" style="13" customWidth="1"/>
    <col min="7" max="7" width="0.5546875" style="13" customWidth="1"/>
    <col min="8" max="8" width="13.6640625" style="13" customWidth="1"/>
    <col min="9" max="9" width="0.5546875" style="13" customWidth="1"/>
    <col min="10" max="10" width="13.6640625" style="13" customWidth="1"/>
    <col min="11" max="16384" width="9.33203125" style="13"/>
  </cols>
  <sheetData>
    <row r="1" spans="1:12" s="2" customFormat="1" ht="18.899999999999999" customHeight="1">
      <c r="A1" s="1" t="s">
        <v>0</v>
      </c>
      <c r="B1" s="1"/>
    </row>
    <row r="2" spans="1:12" s="2" customFormat="1" ht="18.899999999999999" customHeight="1">
      <c r="A2" s="56" t="s">
        <v>101</v>
      </c>
      <c r="B2" s="56"/>
    </row>
    <row r="3" spans="1:12" s="2" customFormat="1" ht="18.899999999999999" customHeight="1">
      <c r="A3" s="55" t="s">
        <v>151</v>
      </c>
      <c r="B3" s="55"/>
      <c r="D3" s="3"/>
      <c r="E3" s="3"/>
      <c r="F3" s="3"/>
      <c r="G3" s="3"/>
      <c r="H3" s="3"/>
      <c r="I3" s="3"/>
      <c r="J3" s="3"/>
    </row>
    <row r="4" spans="1:12" s="2" customFormat="1" ht="18.899999999999999" customHeight="1"/>
    <row r="5" spans="1:12" s="2" customFormat="1" ht="18.899999999999999" customHeight="1">
      <c r="D5" s="3"/>
      <c r="E5" s="3"/>
      <c r="F5" s="3"/>
      <c r="G5" s="3"/>
      <c r="H5" s="3"/>
      <c r="I5" s="3"/>
      <c r="J5" s="57" t="s">
        <v>2</v>
      </c>
      <c r="L5" s="58"/>
    </row>
    <row r="6" spans="1:12" s="2" customFormat="1" ht="18.899999999999999" customHeight="1">
      <c r="A6" s="4"/>
      <c r="B6" s="160" t="s">
        <v>6</v>
      </c>
      <c r="C6" s="5"/>
      <c r="D6" s="232" t="s">
        <v>3</v>
      </c>
      <c r="E6" s="232"/>
      <c r="F6" s="232"/>
      <c r="G6" s="5"/>
      <c r="H6" s="232" t="s">
        <v>87</v>
      </c>
      <c r="I6" s="232"/>
      <c r="J6" s="232"/>
    </row>
    <row r="7" spans="1:12" s="2" customFormat="1" ht="18.899999999999999" customHeight="1">
      <c r="A7" s="4"/>
      <c r="B7" s="4"/>
      <c r="C7" s="58"/>
      <c r="D7" s="58" t="s">
        <v>92</v>
      </c>
      <c r="E7" s="58"/>
      <c r="F7" s="58" t="s">
        <v>92</v>
      </c>
      <c r="G7" s="58"/>
      <c r="H7" s="58" t="s">
        <v>92</v>
      </c>
      <c r="I7" s="58"/>
      <c r="J7" s="58" t="s">
        <v>92</v>
      </c>
    </row>
    <row r="8" spans="1:12" s="2" customFormat="1" ht="18.899999999999999" customHeight="1">
      <c r="A8" s="6"/>
      <c r="B8" s="6"/>
      <c r="C8" s="7"/>
      <c r="D8" s="7" t="s">
        <v>124</v>
      </c>
      <c r="E8" s="7"/>
      <c r="F8" s="7" t="s">
        <v>124</v>
      </c>
      <c r="G8" s="7"/>
      <c r="H8" s="7" t="s">
        <v>124</v>
      </c>
      <c r="I8" s="7"/>
      <c r="J8" s="7" t="s">
        <v>124</v>
      </c>
    </row>
    <row r="9" spans="1:12" s="2" customFormat="1" ht="18.899999999999999" customHeight="1">
      <c r="A9" s="6"/>
      <c r="B9" s="6"/>
      <c r="C9" s="61"/>
      <c r="D9" s="60" t="s">
        <v>142</v>
      </c>
      <c r="E9" s="61"/>
      <c r="F9" s="60" t="s">
        <v>132</v>
      </c>
      <c r="G9" s="61"/>
      <c r="H9" s="60" t="s">
        <v>142</v>
      </c>
      <c r="I9" s="61"/>
      <c r="J9" s="60" t="s">
        <v>132</v>
      </c>
    </row>
    <row r="10" spans="1:12" s="2" customFormat="1" ht="5.0999999999999996" customHeight="1">
      <c r="A10" s="6"/>
      <c r="B10" s="6"/>
      <c r="C10" s="61"/>
      <c r="D10" s="61"/>
      <c r="E10" s="61"/>
      <c r="F10" s="61"/>
      <c r="G10" s="61"/>
      <c r="H10" s="61"/>
      <c r="I10" s="61"/>
      <c r="J10" s="61"/>
    </row>
    <row r="11" spans="1:12" s="2" customFormat="1" ht="18.899999999999999" customHeight="1">
      <c r="A11" s="4" t="s">
        <v>35</v>
      </c>
      <c r="B11" s="4"/>
      <c r="C11" s="62"/>
      <c r="D11" s="8"/>
      <c r="E11" s="8"/>
      <c r="F11" s="8"/>
      <c r="G11" s="9"/>
      <c r="H11" s="9"/>
      <c r="I11" s="9"/>
      <c r="J11" s="9"/>
    </row>
    <row r="12" spans="1:12" s="2" customFormat="1" ht="5.0999999999999996" customHeight="1">
      <c r="A12" s="63"/>
      <c r="B12" s="63"/>
      <c r="C12" s="62"/>
      <c r="D12" s="8"/>
      <c r="E12" s="8"/>
      <c r="F12" s="8"/>
      <c r="G12" s="9"/>
      <c r="H12" s="9"/>
      <c r="I12" s="9"/>
      <c r="J12" s="9"/>
    </row>
    <row r="13" spans="1:12" s="2" customFormat="1" ht="18.899999999999999" customHeight="1">
      <c r="A13" s="63" t="s">
        <v>36</v>
      </c>
      <c r="B13" s="63"/>
      <c r="C13" s="65"/>
      <c r="D13" s="64">
        <v>217028</v>
      </c>
      <c r="E13" s="65"/>
      <c r="F13" s="64">
        <v>171485</v>
      </c>
      <c r="G13" s="65"/>
      <c r="H13" s="64">
        <v>18703</v>
      </c>
      <c r="I13" s="92"/>
      <c r="J13" s="64">
        <v>16585</v>
      </c>
    </row>
    <row r="14" spans="1:12" s="2" customFormat="1" ht="18.899999999999999" customHeight="1">
      <c r="A14" s="63" t="s">
        <v>78</v>
      </c>
      <c r="B14" s="63"/>
      <c r="C14" s="65"/>
      <c r="D14" s="68">
        <v>1877</v>
      </c>
      <c r="E14" s="65"/>
      <c r="F14" s="68">
        <v>1772</v>
      </c>
      <c r="G14" s="65"/>
      <c r="H14" s="68">
        <v>0</v>
      </c>
      <c r="I14" s="93"/>
      <c r="J14" s="68">
        <v>0</v>
      </c>
    </row>
    <row r="15" spans="1:12" s="2" customFormat="1" ht="5.0999999999999996" customHeight="1">
      <c r="A15" s="69"/>
      <c r="B15" s="69"/>
      <c r="C15" s="62"/>
      <c r="D15" s="62"/>
      <c r="E15" s="62"/>
      <c r="F15" s="62"/>
      <c r="G15" s="62"/>
      <c r="H15" s="62"/>
      <c r="I15" s="70"/>
      <c r="J15" s="62"/>
    </row>
    <row r="16" spans="1:12" s="2" customFormat="1" ht="18.899999999999999" customHeight="1">
      <c r="A16" s="4" t="s">
        <v>37</v>
      </c>
      <c r="B16" s="4"/>
      <c r="C16" s="10"/>
      <c r="D16" s="71">
        <f>SUM(D13:D14)</f>
        <v>218905</v>
      </c>
      <c r="E16" s="10"/>
      <c r="F16" s="71">
        <f>SUM(F13:F14)</f>
        <v>173257</v>
      </c>
      <c r="G16" s="10"/>
      <c r="H16" s="71">
        <f>SUM(H13:H14)</f>
        <v>18703</v>
      </c>
      <c r="I16" s="11"/>
      <c r="J16" s="71">
        <f>SUM(J13:J14)</f>
        <v>16585</v>
      </c>
    </row>
    <row r="17" spans="1:16" s="2" customFormat="1" ht="8.1" customHeight="1">
      <c r="A17" s="63"/>
      <c r="B17" s="63"/>
      <c r="C17" s="62"/>
      <c r="D17" s="8"/>
      <c r="E17" s="8"/>
      <c r="F17" s="8"/>
      <c r="G17" s="8"/>
      <c r="H17" s="8"/>
      <c r="I17" s="9"/>
      <c r="J17" s="8"/>
    </row>
    <row r="18" spans="1:16" s="2" customFormat="1" ht="18.899999999999999" customHeight="1">
      <c r="A18" s="4" t="s">
        <v>38</v>
      </c>
      <c r="B18" s="4"/>
      <c r="C18" s="62"/>
      <c r="D18" s="8"/>
      <c r="E18" s="8"/>
      <c r="F18" s="8"/>
      <c r="G18" s="8"/>
      <c r="H18" s="8"/>
      <c r="I18" s="9"/>
      <c r="J18" s="8"/>
    </row>
    <row r="19" spans="1:16" s="2" customFormat="1" ht="5.0999999999999996" customHeight="1">
      <c r="A19" s="63"/>
      <c r="B19" s="63"/>
      <c r="C19" s="62"/>
      <c r="D19" s="8"/>
      <c r="E19" s="8"/>
      <c r="F19" s="8"/>
      <c r="G19" s="8"/>
      <c r="H19" s="8"/>
      <c r="I19" s="9"/>
      <c r="J19" s="8"/>
    </row>
    <row r="20" spans="1:16" s="2" customFormat="1" ht="18.899999999999999" customHeight="1">
      <c r="A20" s="63" t="s">
        <v>39</v>
      </c>
      <c r="B20" s="63"/>
      <c r="C20" s="65"/>
      <c r="D20" s="64">
        <v>-149395</v>
      </c>
      <c r="E20" s="65"/>
      <c r="F20" s="64">
        <v>-141420</v>
      </c>
      <c r="G20" s="65"/>
      <c r="H20" s="64">
        <v>-15778</v>
      </c>
      <c r="I20" s="94"/>
      <c r="J20" s="64">
        <v>-14282</v>
      </c>
    </row>
    <row r="21" spans="1:16" s="2" customFormat="1" ht="18.899999999999999" customHeight="1">
      <c r="A21" s="63" t="s">
        <v>40</v>
      </c>
      <c r="B21" s="63"/>
      <c r="C21" s="65"/>
      <c r="D21" s="68">
        <v>-601</v>
      </c>
      <c r="E21" s="65"/>
      <c r="F21" s="68">
        <v>-726</v>
      </c>
      <c r="G21" s="65"/>
      <c r="H21" s="68">
        <v>0</v>
      </c>
      <c r="I21" s="95"/>
      <c r="J21" s="68">
        <v>0</v>
      </c>
    </row>
    <row r="22" spans="1:16" s="2" customFormat="1" ht="5.0999999999999996" customHeight="1">
      <c r="A22" s="63"/>
      <c r="B22" s="63"/>
      <c r="C22" s="62"/>
      <c r="D22" s="8"/>
      <c r="E22" s="62"/>
      <c r="F22" s="8"/>
      <c r="G22" s="62"/>
      <c r="H22" s="8"/>
      <c r="I22" s="70"/>
      <c r="J22" s="8"/>
    </row>
    <row r="23" spans="1:16" s="2" customFormat="1" ht="18.899999999999999" customHeight="1">
      <c r="A23" s="72" t="s">
        <v>41</v>
      </c>
      <c r="B23" s="72"/>
      <c r="C23" s="65"/>
      <c r="D23" s="68">
        <f>SUM(D20:D21)</f>
        <v>-149996</v>
      </c>
      <c r="E23" s="65"/>
      <c r="F23" s="68">
        <f>SUM(F20:F21)</f>
        <v>-142146</v>
      </c>
      <c r="G23" s="65"/>
      <c r="H23" s="68">
        <f>SUM(H20:H21)</f>
        <v>-15778</v>
      </c>
      <c r="I23" s="73"/>
      <c r="J23" s="68">
        <f>SUM(J20:J21)</f>
        <v>-14282</v>
      </c>
    </row>
    <row r="24" spans="1:16" s="2" customFormat="1" ht="8.1" customHeight="1">
      <c r="A24" s="63"/>
      <c r="B24" s="63"/>
      <c r="C24" s="62"/>
      <c r="D24" s="8"/>
      <c r="E24" s="8"/>
      <c r="F24" s="8"/>
      <c r="G24" s="8"/>
      <c r="H24" s="8"/>
      <c r="I24" s="9"/>
      <c r="J24" s="8"/>
    </row>
    <row r="25" spans="1:16" s="2" customFormat="1" ht="18.899999999999999" customHeight="1">
      <c r="A25" s="74" t="s">
        <v>136</v>
      </c>
      <c r="B25" s="74"/>
      <c r="C25" s="65"/>
      <c r="D25" s="64">
        <f>D16+D23</f>
        <v>68909</v>
      </c>
      <c r="E25" s="65"/>
      <c r="F25" s="64">
        <f>F16+F23</f>
        <v>31111</v>
      </c>
      <c r="G25" s="65"/>
      <c r="H25" s="64">
        <f>H16+H23</f>
        <v>2925</v>
      </c>
      <c r="I25" s="73"/>
      <c r="J25" s="64">
        <f>J16+J23</f>
        <v>2303</v>
      </c>
    </row>
    <row r="26" spans="1:16" s="2" customFormat="1" ht="18.899999999999999" customHeight="1">
      <c r="A26" s="63" t="s">
        <v>129</v>
      </c>
      <c r="B26" s="63"/>
      <c r="C26" s="65"/>
      <c r="D26" s="64">
        <v>855</v>
      </c>
      <c r="E26" s="65"/>
      <c r="F26" s="64">
        <v>615</v>
      </c>
      <c r="G26" s="65"/>
      <c r="H26" s="64">
        <v>17506</v>
      </c>
      <c r="I26" s="92"/>
      <c r="J26" s="64">
        <v>14108</v>
      </c>
    </row>
    <row r="27" spans="1:16" s="2" customFormat="1" ht="18.899999999999999" customHeight="1">
      <c r="A27" s="63" t="s">
        <v>131</v>
      </c>
      <c r="B27" s="63"/>
      <c r="C27" s="65"/>
      <c r="D27" s="64">
        <v>-5630</v>
      </c>
      <c r="E27" s="65"/>
      <c r="F27" s="64">
        <v>-4387</v>
      </c>
      <c r="G27" s="65"/>
      <c r="H27" s="64">
        <v>-559</v>
      </c>
      <c r="I27" s="97"/>
      <c r="J27" s="64">
        <v>-1025</v>
      </c>
    </row>
    <row r="28" spans="1:16" s="2" customFormat="1" ht="18.899999999999999" customHeight="1">
      <c r="A28" s="63" t="s">
        <v>42</v>
      </c>
      <c r="B28" s="63"/>
      <c r="C28" s="65"/>
      <c r="D28" s="64">
        <v>-50080</v>
      </c>
      <c r="E28" s="65"/>
      <c r="F28" s="64">
        <v>-49210</v>
      </c>
      <c r="G28" s="65"/>
      <c r="H28" s="64">
        <v>-21014</v>
      </c>
      <c r="I28" s="97"/>
      <c r="J28" s="64">
        <v>-18695</v>
      </c>
    </row>
    <row r="29" spans="1:16" s="2" customFormat="1" ht="18.899999999999999" customHeight="1">
      <c r="A29" s="69" t="s">
        <v>43</v>
      </c>
      <c r="B29" s="69"/>
      <c r="C29" s="65"/>
      <c r="D29" s="54">
        <v>-5706</v>
      </c>
      <c r="E29" s="65"/>
      <c r="F29" s="54">
        <v>-4943</v>
      </c>
      <c r="G29" s="65"/>
      <c r="H29" s="54">
        <v>-336</v>
      </c>
      <c r="I29" s="97"/>
      <c r="J29" s="54">
        <v>-196</v>
      </c>
    </row>
    <row r="30" spans="1:16" s="2" customFormat="1" ht="5.0999999999999996" customHeight="1">
      <c r="C30" s="62"/>
      <c r="D30" s="62"/>
      <c r="E30" s="62"/>
      <c r="F30" s="62"/>
      <c r="G30" s="62"/>
      <c r="H30" s="62"/>
      <c r="I30" s="70"/>
      <c r="J30" s="62"/>
    </row>
    <row r="31" spans="1:16" s="2" customFormat="1" ht="18.899999999999999" customHeight="1">
      <c r="A31" s="4" t="s">
        <v>165</v>
      </c>
      <c r="B31" s="4"/>
      <c r="C31" s="10"/>
      <c r="D31" s="78">
        <f>SUM(D25:D29)</f>
        <v>8348</v>
      </c>
      <c r="E31" s="79"/>
      <c r="F31" s="78">
        <f>SUM(F25:F29)</f>
        <v>-26814</v>
      </c>
      <c r="G31" s="79"/>
      <c r="H31" s="78">
        <f>SUM(H25:H29)</f>
        <v>-1478</v>
      </c>
      <c r="I31" s="80"/>
      <c r="J31" s="78">
        <f>SUM(J25:J29)</f>
        <v>-3505</v>
      </c>
      <c r="L31" s="228"/>
      <c r="M31" s="228"/>
      <c r="N31" s="228"/>
      <c r="O31" s="228"/>
      <c r="P31" s="228"/>
    </row>
    <row r="32" spans="1:16" s="2" customFormat="1" ht="18.899999999999999" customHeight="1">
      <c r="A32" s="63" t="s">
        <v>166</v>
      </c>
      <c r="B32" s="230">
        <v>14</v>
      </c>
      <c r="C32" s="65"/>
      <c r="D32" s="68">
        <v>-2847</v>
      </c>
      <c r="E32" s="65"/>
      <c r="F32" s="68">
        <v>-53</v>
      </c>
      <c r="G32" s="65"/>
      <c r="H32" s="68">
        <v>62</v>
      </c>
      <c r="I32" s="98"/>
      <c r="J32" s="68">
        <v>59</v>
      </c>
    </row>
    <row r="33" spans="1:10" s="2" customFormat="1" ht="5.0999999999999996" customHeight="1">
      <c r="C33" s="62"/>
      <c r="D33" s="62"/>
      <c r="E33" s="62"/>
      <c r="F33" s="62"/>
      <c r="G33" s="62"/>
      <c r="H33" s="62"/>
      <c r="I33" s="70"/>
      <c r="J33" s="62"/>
    </row>
    <row r="34" spans="1:10" s="2" customFormat="1" ht="18.899999999999999" customHeight="1">
      <c r="A34" s="74" t="s">
        <v>167</v>
      </c>
      <c r="B34" s="74"/>
      <c r="C34" s="10"/>
      <c r="D34" s="78">
        <f>SUM(D31:D32)</f>
        <v>5501</v>
      </c>
      <c r="E34" s="79"/>
      <c r="F34" s="78">
        <f>SUM(F31:F32)</f>
        <v>-26867</v>
      </c>
      <c r="G34" s="79"/>
      <c r="H34" s="78">
        <f>SUM(H31:H32)</f>
        <v>-1416</v>
      </c>
      <c r="I34" s="80"/>
      <c r="J34" s="78">
        <f>SUM(J31:J32)</f>
        <v>-3446</v>
      </c>
    </row>
    <row r="35" spans="1:10" s="2" customFormat="1" ht="18.899999999999999" customHeight="1">
      <c r="A35" s="69" t="s">
        <v>168</v>
      </c>
      <c r="B35" s="69"/>
      <c r="C35" s="10"/>
      <c r="D35" s="96">
        <v>0</v>
      </c>
      <c r="E35" s="79"/>
      <c r="F35" s="96">
        <v>0</v>
      </c>
      <c r="G35" s="79"/>
      <c r="H35" s="96">
        <v>0</v>
      </c>
      <c r="I35" s="80"/>
      <c r="J35" s="96">
        <v>0</v>
      </c>
    </row>
    <row r="36" spans="1:10" s="2" customFormat="1" ht="5.0999999999999996" customHeight="1">
      <c r="C36" s="62"/>
      <c r="D36" s="62"/>
      <c r="E36" s="62"/>
      <c r="F36" s="62"/>
      <c r="G36" s="62"/>
      <c r="H36" s="62"/>
      <c r="I36" s="70"/>
      <c r="J36" s="62"/>
    </row>
    <row r="37" spans="1:10" s="2" customFormat="1" ht="18.899999999999999" customHeight="1" thickBot="1">
      <c r="A37" s="1" t="s">
        <v>169</v>
      </c>
      <c r="B37" s="1"/>
      <c r="C37" s="10"/>
      <c r="D37" s="82">
        <f>SUM(D34:D35)</f>
        <v>5501</v>
      </c>
      <c r="E37" s="79"/>
      <c r="F37" s="82">
        <f>SUM(F34:F35)</f>
        <v>-26867</v>
      </c>
      <c r="G37" s="79"/>
      <c r="H37" s="82">
        <f>SUM(H34:H35)</f>
        <v>-1416</v>
      </c>
      <c r="I37" s="80"/>
      <c r="J37" s="82">
        <f>SUM(J34:J35)</f>
        <v>-3446</v>
      </c>
    </row>
    <row r="38" spans="1:10" s="2" customFormat="1" ht="12" customHeight="1" thickTop="1">
      <c r="A38" s="87"/>
      <c r="B38" s="87"/>
      <c r="C38" s="62"/>
      <c r="D38" s="99"/>
      <c r="E38" s="8"/>
      <c r="F38" s="99"/>
      <c r="G38" s="8"/>
      <c r="H38" s="99"/>
      <c r="I38" s="9"/>
      <c r="J38" s="99"/>
    </row>
    <row r="39" spans="1:10" s="2" customFormat="1" ht="18.899999999999999" customHeight="1">
      <c r="A39" s="1" t="s">
        <v>173</v>
      </c>
      <c r="B39" s="1"/>
      <c r="C39" s="62"/>
      <c r="D39" s="8"/>
      <c r="E39" s="8"/>
      <c r="F39" s="8"/>
      <c r="G39" s="8"/>
      <c r="H39" s="8"/>
      <c r="I39" s="9"/>
      <c r="J39" s="8"/>
    </row>
    <row r="40" spans="1:10" s="2" customFormat="1" ht="18.899999999999999" customHeight="1">
      <c r="A40" s="2" t="s">
        <v>88</v>
      </c>
      <c r="C40" s="12"/>
      <c r="D40" s="12">
        <f>D37</f>
        <v>5501</v>
      </c>
      <c r="E40" s="12"/>
      <c r="F40" s="12">
        <v>-26867</v>
      </c>
      <c r="G40" s="12"/>
      <c r="H40" s="12">
        <f>H37</f>
        <v>-1416</v>
      </c>
      <c r="I40" s="92"/>
      <c r="J40" s="12">
        <v>-3446</v>
      </c>
    </row>
    <row r="41" spans="1:10" s="2" customFormat="1" ht="18.899999999999999" customHeight="1">
      <c r="A41" s="2" t="s">
        <v>44</v>
      </c>
      <c r="C41" s="12"/>
      <c r="D41" s="86">
        <v>0</v>
      </c>
      <c r="E41" s="12"/>
      <c r="F41" s="86">
        <v>0</v>
      </c>
      <c r="G41" s="12"/>
      <c r="H41" s="86">
        <v>0</v>
      </c>
      <c r="I41" s="97"/>
      <c r="J41" s="86">
        <v>0</v>
      </c>
    </row>
    <row r="42" spans="1:10" s="2" customFormat="1" ht="5.0999999999999996" customHeight="1">
      <c r="C42" s="62"/>
      <c r="D42" s="62"/>
      <c r="E42" s="62"/>
      <c r="F42" s="62"/>
      <c r="G42" s="62"/>
      <c r="H42" s="62"/>
      <c r="I42" s="70"/>
      <c r="J42" s="62"/>
    </row>
    <row r="43" spans="1:10" s="2" customFormat="1" ht="18.899999999999999" customHeight="1" thickBot="1">
      <c r="A43" s="87"/>
      <c r="B43" s="87"/>
      <c r="C43" s="62"/>
      <c r="D43" s="88">
        <f>SUM(D40:D41)</f>
        <v>5501</v>
      </c>
      <c r="E43" s="8"/>
      <c r="F43" s="88">
        <f>SUM(F40:F41)</f>
        <v>-26867</v>
      </c>
      <c r="G43" s="8"/>
      <c r="H43" s="88">
        <f>SUM(H40:H41)</f>
        <v>-1416</v>
      </c>
      <c r="I43" s="9"/>
      <c r="J43" s="88">
        <f>SUM(J40:J41)</f>
        <v>-3446</v>
      </c>
    </row>
    <row r="44" spans="1:10" s="2" customFormat="1" ht="12" customHeight="1" thickTop="1">
      <c r="C44" s="90"/>
      <c r="D44" s="89"/>
      <c r="E44" s="90"/>
      <c r="F44" s="89"/>
      <c r="G44" s="90"/>
      <c r="H44" s="89"/>
      <c r="I44" s="91"/>
      <c r="J44" s="89"/>
    </row>
    <row r="45" spans="1:10" s="2" customFormat="1" ht="18.899999999999999" customHeight="1">
      <c r="A45" s="1" t="s">
        <v>171</v>
      </c>
      <c r="B45" s="1"/>
      <c r="D45" s="101"/>
      <c r="F45" s="101"/>
      <c r="H45" s="101"/>
      <c r="J45" s="101"/>
    </row>
    <row r="46" spans="1:10" s="2" customFormat="1" ht="5.0999999999999996" customHeight="1">
      <c r="C46" s="62"/>
      <c r="D46" s="8"/>
      <c r="E46" s="8"/>
      <c r="F46" s="8"/>
      <c r="G46" s="8"/>
      <c r="H46" s="8"/>
      <c r="I46" s="9"/>
      <c r="J46" s="8"/>
    </row>
    <row r="47" spans="1:10" s="2" customFormat="1" ht="18.899999999999999" customHeight="1">
      <c r="A47" s="2" t="s">
        <v>172</v>
      </c>
      <c r="C47" s="229"/>
      <c r="D47" s="211">
        <v>7.0000000000000001E-3</v>
      </c>
      <c r="E47" s="212"/>
      <c r="F47" s="211">
        <v>-3.44E-2</v>
      </c>
      <c r="G47" s="211"/>
      <c r="H47" s="211">
        <v>-1.8E-3</v>
      </c>
      <c r="I47" s="213"/>
      <c r="J47" s="211">
        <v>-4.4000000000000003E-3</v>
      </c>
    </row>
    <row r="48" spans="1:10" s="2" customFormat="1" ht="17.100000000000001" customHeight="1">
      <c r="A48" s="87"/>
      <c r="B48" s="87"/>
      <c r="C48" s="62"/>
      <c r="D48" s="244"/>
      <c r="E48" s="245"/>
      <c r="F48" s="244"/>
      <c r="G48" s="245"/>
      <c r="H48" s="244"/>
      <c r="I48" s="246"/>
      <c r="J48" s="244"/>
    </row>
    <row r="49" spans="1:10" s="2" customFormat="1" ht="17.100000000000001" customHeight="1">
      <c r="A49" s="87"/>
      <c r="B49" s="87"/>
      <c r="C49" s="62"/>
      <c r="D49" s="99"/>
      <c r="E49" s="8"/>
      <c r="F49" s="99"/>
      <c r="G49" s="8"/>
      <c r="H49" s="99"/>
      <c r="I49" s="9"/>
      <c r="J49" s="99"/>
    </row>
    <row r="50" spans="1:10" s="2" customFormat="1" ht="17.100000000000001" customHeight="1"/>
    <row r="51" spans="1:10" s="2" customFormat="1" ht="18.899999999999999" customHeight="1">
      <c r="A51" s="233" t="s">
        <v>19</v>
      </c>
      <c r="B51" s="233"/>
      <c r="C51" s="233"/>
      <c r="D51" s="233"/>
      <c r="E51" s="233"/>
      <c r="F51" s="233"/>
      <c r="G51" s="233"/>
      <c r="H51" s="233"/>
      <c r="I51" s="233"/>
      <c r="J51" s="233"/>
    </row>
    <row r="52" spans="1:10" s="2" customFormat="1" ht="13.5" customHeight="1">
      <c r="A52" s="75"/>
      <c r="B52" s="75"/>
      <c r="C52" s="75"/>
      <c r="D52" s="75"/>
      <c r="E52" s="75"/>
      <c r="F52" s="75"/>
      <c r="G52" s="75"/>
      <c r="H52" s="75"/>
      <c r="I52" s="75"/>
      <c r="J52" s="75"/>
    </row>
    <row r="53" spans="1:10" s="2" customFormat="1">
      <c r="A53" s="87"/>
      <c r="B53" s="87"/>
      <c r="C53" s="62"/>
      <c r="D53" s="99"/>
      <c r="E53" s="8"/>
      <c r="F53" s="99"/>
      <c r="G53" s="9"/>
      <c r="H53" s="99"/>
      <c r="I53" s="9"/>
      <c r="J53" s="99"/>
    </row>
    <row r="54" spans="1:10" s="2" customFormat="1" ht="22.2" customHeight="1">
      <c r="A54" s="3" t="str">
        <f>'5 (3M)'!A53</f>
        <v>หมายเหตุประกอบงบการเงินรวมและงบการเงินเฉพาะกิจการเป็นส่วนหนึ่งของงบการเงินนี้</v>
      </c>
      <c r="B54" s="3"/>
      <c r="C54" s="62"/>
      <c r="D54" s="100"/>
      <c r="E54" s="84"/>
      <c r="F54" s="100"/>
      <c r="G54" s="85"/>
      <c r="H54" s="100"/>
      <c r="I54" s="85"/>
      <c r="J54" s="100"/>
    </row>
    <row r="55" spans="1:10" s="2" customFormat="1" ht="18" customHeight="1"/>
  </sheetData>
  <mergeCells count="3">
    <mergeCell ref="D6:F6"/>
    <mergeCell ref="H6:J6"/>
    <mergeCell ref="A51:J51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P29"/>
  <sheetViews>
    <sheetView zoomScale="120" zoomScaleNormal="120" zoomScaleSheetLayoutView="100" workbookViewId="0">
      <selection activeCell="D7" sqref="D7:L7"/>
    </sheetView>
  </sheetViews>
  <sheetFormatPr defaultColWidth="9.33203125" defaultRowHeight="20.100000000000001" customHeight="1"/>
  <cols>
    <col min="1" max="1" width="36.109375" style="13" customWidth="1"/>
    <col min="2" max="2" width="3.6640625" style="13" customWidth="1"/>
    <col min="3" max="3" width="1.109375" style="13" customWidth="1"/>
    <col min="4" max="4" width="10.6640625" style="13" customWidth="1"/>
    <col min="5" max="5" width="0.6640625" style="13" customWidth="1"/>
    <col min="6" max="6" width="10.33203125" style="13" customWidth="1"/>
    <col min="7" max="7" width="0.6640625" style="13" customWidth="1"/>
    <col min="8" max="8" width="15.6640625" style="13" bestFit="1" customWidth="1"/>
    <col min="9" max="9" width="0.6640625" style="13" customWidth="1"/>
    <col min="10" max="10" width="12.33203125" style="13" customWidth="1"/>
    <col min="11" max="11" width="0.6640625" style="13" customWidth="1"/>
    <col min="12" max="12" width="19.44140625" style="13" customWidth="1"/>
    <col min="13" max="13" width="0.6640625" style="13" customWidth="1"/>
    <col min="14" max="14" width="13.33203125" style="13" bestFit="1" customWidth="1"/>
    <col min="15" max="15" width="0.6640625" style="13" customWidth="1"/>
    <col min="16" max="16" width="13.33203125" style="13" customWidth="1"/>
    <col min="17" max="16384" width="9.33203125" style="13"/>
  </cols>
  <sheetData>
    <row r="1" spans="1:16" ht="21" customHeight="1">
      <c r="A1" s="119" t="s">
        <v>0</v>
      </c>
      <c r="B1" s="119"/>
      <c r="C1" s="119"/>
    </row>
    <row r="2" spans="1:16" ht="21" customHeight="1">
      <c r="A2" s="120" t="s">
        <v>93</v>
      </c>
      <c r="B2" s="120"/>
      <c r="C2" s="120"/>
    </row>
    <row r="3" spans="1:16" ht="21" customHeight="1">
      <c r="A3" s="121" t="str">
        <f>'6 (6M)'!A3</f>
        <v>สำหรับงวดหกเดือนสิ้นสุดวันที่ 30 มิถุนายน พ.ศ. 2566</v>
      </c>
      <c r="B3" s="121"/>
      <c r="C3" s="121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</row>
    <row r="4" spans="1:16" ht="21" customHeight="1"/>
    <row r="5" spans="1:16" s="124" customFormat="1" ht="21" customHeight="1">
      <c r="A5" s="120"/>
      <c r="B5" s="120"/>
      <c r="C5" s="120"/>
      <c r="D5" s="146"/>
      <c r="E5" s="147"/>
      <c r="F5" s="148"/>
      <c r="G5" s="148"/>
      <c r="H5" s="148"/>
      <c r="I5" s="148"/>
      <c r="J5" s="149"/>
      <c r="K5" s="148"/>
      <c r="L5" s="149"/>
      <c r="M5" s="148"/>
      <c r="N5" s="149"/>
      <c r="O5" s="148"/>
      <c r="P5" s="224" t="s">
        <v>2</v>
      </c>
    </row>
    <row r="6" spans="1:16" s="124" customFormat="1" ht="21" customHeight="1">
      <c r="A6" s="125"/>
      <c r="B6" s="125"/>
      <c r="C6" s="125"/>
      <c r="D6" s="234" t="s">
        <v>94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</row>
    <row r="7" spans="1:16" s="124" customFormat="1" ht="21" customHeight="1">
      <c r="A7" s="125"/>
      <c r="B7" s="125"/>
      <c r="C7" s="125"/>
      <c r="D7" s="234" t="s">
        <v>86</v>
      </c>
      <c r="E7" s="234"/>
      <c r="F7" s="234"/>
      <c r="G7" s="234"/>
      <c r="H7" s="234"/>
      <c r="I7" s="234"/>
      <c r="J7" s="234"/>
      <c r="K7" s="234"/>
      <c r="L7" s="234"/>
      <c r="M7" s="125"/>
      <c r="N7" s="125"/>
      <c r="O7" s="125"/>
      <c r="P7" s="125"/>
    </row>
    <row r="8" spans="1:16" s="124" customFormat="1" ht="21" customHeight="1">
      <c r="A8" s="125"/>
      <c r="B8" s="125"/>
      <c r="C8" s="125"/>
      <c r="D8" s="125"/>
      <c r="E8" s="125"/>
      <c r="F8" s="125"/>
      <c r="G8" s="125"/>
      <c r="H8" s="235" t="s">
        <v>111</v>
      </c>
      <c r="I8" s="235"/>
      <c r="J8" s="235"/>
      <c r="K8" s="125"/>
      <c r="L8" s="125"/>
      <c r="M8" s="125"/>
      <c r="N8" s="125"/>
      <c r="O8" s="125"/>
      <c r="P8" s="125"/>
    </row>
    <row r="9" spans="1:16" s="125" customFormat="1" ht="21" customHeight="1">
      <c r="D9" s="127" t="s">
        <v>76</v>
      </c>
      <c r="E9" s="128"/>
      <c r="F9" s="127" t="s">
        <v>115</v>
      </c>
      <c r="G9" s="129"/>
      <c r="H9" s="129" t="s">
        <v>45</v>
      </c>
      <c r="I9" s="129"/>
      <c r="J9" s="129"/>
      <c r="K9" s="129"/>
      <c r="L9" s="129" t="s">
        <v>116</v>
      </c>
      <c r="M9" s="129"/>
      <c r="N9" s="129" t="s">
        <v>46</v>
      </c>
      <c r="O9" s="129"/>
      <c r="P9" s="129" t="s">
        <v>50</v>
      </c>
    </row>
    <row r="10" spans="1:16" s="125" customFormat="1" ht="21" customHeight="1">
      <c r="D10" s="224" t="s">
        <v>77</v>
      </c>
      <c r="E10" s="128"/>
      <c r="F10" s="224" t="s">
        <v>117</v>
      </c>
      <c r="G10" s="129"/>
      <c r="H10" s="130" t="s">
        <v>47</v>
      </c>
      <c r="I10" s="129"/>
      <c r="J10" s="130" t="s">
        <v>118</v>
      </c>
      <c r="K10" s="129"/>
      <c r="L10" s="130" t="s">
        <v>48</v>
      </c>
      <c r="M10" s="129"/>
      <c r="N10" s="130" t="s">
        <v>49</v>
      </c>
      <c r="O10" s="129"/>
      <c r="P10" s="130" t="s">
        <v>81</v>
      </c>
    </row>
    <row r="11" spans="1:16" s="124" customFormat="1" ht="8.25" customHeight="1">
      <c r="A11" s="143"/>
      <c r="B11" s="125"/>
      <c r="C11" s="143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</row>
    <row r="12" spans="1:16" s="126" customFormat="1" ht="21" customHeight="1">
      <c r="A12" s="120" t="s">
        <v>135</v>
      </c>
      <c r="B12" s="120"/>
      <c r="C12" s="120"/>
      <c r="D12" s="134">
        <v>781629</v>
      </c>
      <c r="E12" s="134"/>
      <c r="F12" s="134">
        <v>906215</v>
      </c>
      <c r="G12" s="134"/>
      <c r="H12" s="134">
        <v>10659</v>
      </c>
      <c r="I12" s="134"/>
      <c r="J12" s="134">
        <v>-376396</v>
      </c>
      <c r="K12" s="134"/>
      <c r="L12" s="134">
        <f>SUM(D12:J12)</f>
        <v>1322107</v>
      </c>
      <c r="M12" s="134"/>
      <c r="N12" s="134">
        <v>0</v>
      </c>
      <c r="O12" s="134"/>
      <c r="P12" s="134">
        <f>SUM(L12:N12)</f>
        <v>1322107</v>
      </c>
    </row>
    <row r="13" spans="1:16" s="131" customFormat="1" ht="8.25" customHeight="1">
      <c r="A13" s="124"/>
      <c r="B13" s="124"/>
      <c r="C13" s="124"/>
    </row>
    <row r="14" spans="1:16" s="124" customFormat="1" ht="21" customHeight="1">
      <c r="A14" s="126" t="s">
        <v>157</v>
      </c>
      <c r="B14" s="126"/>
      <c r="C14" s="12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</row>
    <row r="15" spans="1:16" s="124" customFormat="1" ht="21" customHeight="1">
      <c r="A15" s="124" t="s">
        <v>51</v>
      </c>
      <c r="D15" s="140">
        <v>0</v>
      </c>
      <c r="E15" s="139"/>
      <c r="F15" s="140">
        <v>0</v>
      </c>
      <c r="G15" s="139"/>
      <c r="H15" s="140">
        <v>0</v>
      </c>
      <c r="I15" s="139"/>
      <c r="J15" s="140">
        <v>-26867</v>
      </c>
      <c r="K15" s="139"/>
      <c r="L15" s="133">
        <f>SUM(D15:J15)</f>
        <v>-26867</v>
      </c>
      <c r="M15" s="139"/>
      <c r="N15" s="133">
        <v>0</v>
      </c>
      <c r="O15" s="151"/>
      <c r="P15" s="142">
        <f>L15+N15</f>
        <v>-26867</v>
      </c>
    </row>
    <row r="16" spans="1:16" s="125" customFormat="1" ht="8.25" customHeight="1"/>
    <row r="17" spans="1:16" s="124" customFormat="1" ht="21" customHeight="1" thickBot="1">
      <c r="A17" s="143" t="s">
        <v>134</v>
      </c>
      <c r="B17" s="143"/>
      <c r="C17" s="143"/>
      <c r="D17" s="135">
        <f>SUM(D12:D15)</f>
        <v>781629</v>
      </c>
      <c r="E17" s="136"/>
      <c r="F17" s="135">
        <f>SUM(F12:F15)</f>
        <v>906215</v>
      </c>
      <c r="G17" s="136"/>
      <c r="H17" s="135">
        <f>SUM(H12:H15)</f>
        <v>10659</v>
      </c>
      <c r="I17" s="136"/>
      <c r="J17" s="135">
        <f>SUM(J12:J15)</f>
        <v>-403263</v>
      </c>
      <c r="K17" s="136"/>
      <c r="L17" s="135">
        <f>SUM(L12:L15)</f>
        <v>1295240</v>
      </c>
      <c r="M17" s="136"/>
      <c r="N17" s="150">
        <f>SUM(N12:N15)</f>
        <v>0</v>
      </c>
      <c r="O17" s="136"/>
      <c r="P17" s="135">
        <f>SUM(P12:P15)</f>
        <v>1295240</v>
      </c>
    </row>
    <row r="18" spans="1:16" s="124" customFormat="1" ht="21" customHeight="1" thickTop="1"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44"/>
      <c r="O18" s="136"/>
      <c r="P18" s="144"/>
    </row>
    <row r="19" spans="1:16" s="126" customFormat="1" ht="21" customHeight="1">
      <c r="A19" s="120" t="s">
        <v>152</v>
      </c>
      <c r="B19" s="120"/>
      <c r="C19" s="120"/>
      <c r="D19" s="134">
        <v>781629</v>
      </c>
      <c r="E19" s="134"/>
      <c r="F19" s="134">
        <v>906215</v>
      </c>
      <c r="G19" s="134"/>
      <c r="H19" s="134">
        <v>10659</v>
      </c>
      <c r="I19" s="134"/>
      <c r="J19" s="134">
        <v>-441657</v>
      </c>
      <c r="K19" s="134"/>
      <c r="L19" s="134">
        <v>1256846</v>
      </c>
      <c r="M19" s="134"/>
      <c r="N19" s="134">
        <v>0</v>
      </c>
      <c r="O19" s="134"/>
      <c r="P19" s="134">
        <f>SUM(L19:N19)</f>
        <v>1256846</v>
      </c>
    </row>
    <row r="20" spans="1:16" s="131" customFormat="1" ht="8.25" customHeight="1">
      <c r="A20" s="124"/>
      <c r="B20" s="124"/>
      <c r="C20" s="124"/>
    </row>
    <row r="21" spans="1:16" s="124" customFormat="1" ht="21" customHeight="1">
      <c r="A21" s="126" t="s">
        <v>157</v>
      </c>
      <c r="B21" s="126"/>
      <c r="C21" s="12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6" s="124" customFormat="1" ht="21" customHeight="1">
      <c r="A22" s="124" t="s">
        <v>156</v>
      </c>
      <c r="D22" s="140">
        <v>0</v>
      </c>
      <c r="E22" s="139"/>
      <c r="F22" s="140">
        <v>0</v>
      </c>
      <c r="G22" s="139"/>
      <c r="H22" s="140">
        <v>0</v>
      </c>
      <c r="I22" s="139"/>
      <c r="J22" s="140">
        <f>'6 (6M)'!D37</f>
        <v>5501</v>
      </c>
      <c r="K22" s="139"/>
      <c r="L22" s="133">
        <f>SUM(D22:J22)</f>
        <v>5501</v>
      </c>
      <c r="M22" s="139"/>
      <c r="N22" s="133">
        <v>0</v>
      </c>
      <c r="O22" s="151"/>
      <c r="P22" s="142">
        <f>L22+N22</f>
        <v>5501</v>
      </c>
    </row>
    <row r="23" spans="1:16" s="125" customFormat="1" ht="8.25" customHeight="1"/>
    <row r="24" spans="1:16" s="124" customFormat="1" ht="21" customHeight="1" thickBot="1">
      <c r="A24" s="143" t="s">
        <v>153</v>
      </c>
      <c r="B24" s="143"/>
      <c r="C24" s="143"/>
      <c r="D24" s="135">
        <f>SUM(D19:D22)</f>
        <v>781629</v>
      </c>
      <c r="E24" s="136"/>
      <c r="F24" s="135">
        <f>SUM(F19:F22)</f>
        <v>906215</v>
      </c>
      <c r="G24" s="136"/>
      <c r="H24" s="135">
        <f>SUM(H19:H22)</f>
        <v>10659</v>
      </c>
      <c r="I24" s="136"/>
      <c r="J24" s="135">
        <f>SUM(J19:J22)</f>
        <v>-436156</v>
      </c>
      <c r="K24" s="136"/>
      <c r="L24" s="135">
        <f>SUM(L19:L22)</f>
        <v>1262347</v>
      </c>
      <c r="M24" s="136"/>
      <c r="N24" s="150">
        <f>SUM(N19:N22)</f>
        <v>0</v>
      </c>
      <c r="O24" s="136"/>
      <c r="P24" s="135">
        <f>SUM(P19:P22)</f>
        <v>1262347</v>
      </c>
    </row>
    <row r="25" spans="1:16" s="124" customFormat="1" ht="21" customHeight="1" thickTop="1"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221"/>
    </row>
    <row r="26" spans="1:16" s="124" customFormat="1" ht="21" customHeight="1"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</row>
    <row r="27" spans="1:16" s="124" customFormat="1" ht="21" customHeight="1"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</row>
    <row r="28" spans="1:16" s="124" customFormat="1" ht="11.25" customHeight="1"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</row>
    <row r="29" spans="1:16" s="124" customFormat="1" ht="22.2" customHeight="1">
      <c r="A29" s="122" t="str">
        <f>'5 (3M)'!A53</f>
        <v>หมายเหตุประกอบงบการเงินรวมและงบการเงินเฉพาะกิจการเป็นส่วนหนึ่งของงบการเงินนี้</v>
      </c>
      <c r="B29" s="122"/>
      <c r="C29" s="122"/>
      <c r="D29" s="122"/>
      <c r="E29" s="122"/>
      <c r="F29" s="122"/>
      <c r="G29" s="145"/>
      <c r="H29" s="145"/>
      <c r="I29" s="145"/>
      <c r="J29" s="145"/>
      <c r="K29" s="145"/>
      <c r="L29" s="145"/>
      <c r="M29" s="145"/>
      <c r="N29" s="145"/>
      <c r="O29" s="145"/>
      <c r="P29" s="145"/>
    </row>
  </sheetData>
  <mergeCells count="3">
    <mergeCell ref="D6:P6"/>
    <mergeCell ref="D7:L7"/>
    <mergeCell ref="H8:J8"/>
  </mergeCells>
  <pageMargins left="0.4" right="0.4" top="0.5" bottom="0.6" header="0.49" footer="0.4"/>
  <pageSetup paperSize="9" firstPageNumber="7" orientation="landscape" useFirstPageNumber="1" horizontalDpi="1200" verticalDpi="1200" r:id="rId1"/>
  <headerFooter>
    <oddFooter>&amp;R&amp;"Browallia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L31"/>
  <sheetViews>
    <sheetView zoomScale="140" zoomScaleNormal="140" zoomScaleSheetLayoutView="100" workbookViewId="0">
      <selection activeCell="L8" sqref="L8"/>
    </sheetView>
  </sheetViews>
  <sheetFormatPr defaultColWidth="9.33203125" defaultRowHeight="19.2" customHeight="1"/>
  <cols>
    <col min="1" max="1" width="38.5546875" style="13" customWidth="1"/>
    <col min="2" max="2" width="8.5546875" style="13" customWidth="1"/>
    <col min="3" max="3" width="0.6640625" style="13" customWidth="1"/>
    <col min="4" max="4" width="12.33203125" style="13" customWidth="1"/>
    <col min="5" max="5" width="0.6640625" style="13" customWidth="1"/>
    <col min="6" max="6" width="11.33203125" style="13" customWidth="1"/>
    <col min="7" max="7" width="0.6640625" style="13" customWidth="1"/>
    <col min="8" max="8" width="17.6640625" style="13" customWidth="1"/>
    <col min="9" max="9" width="0.6640625" style="13" customWidth="1"/>
    <col min="10" max="10" width="13.33203125" style="13" customWidth="1"/>
    <col min="11" max="11" width="0.6640625" style="13" customWidth="1"/>
    <col min="12" max="12" width="14.44140625" style="13" customWidth="1"/>
    <col min="13" max="16384" width="9.33203125" style="13"/>
  </cols>
  <sheetData>
    <row r="1" spans="1:12" ht="20.100000000000001" customHeight="1">
      <c r="A1" s="119" t="s">
        <v>0</v>
      </c>
    </row>
    <row r="2" spans="1:12" ht="20.100000000000001" customHeight="1">
      <c r="A2" s="120" t="s">
        <v>138</v>
      </c>
    </row>
    <row r="3" spans="1:12" ht="20.100000000000001" customHeight="1">
      <c r="A3" s="121" t="str">
        <f>'7'!A3</f>
        <v>สำหรับงวดหกเดือนสิ้นสุดวันที่ 30 มิถุนายน พ.ศ. 2566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2" ht="20.100000000000001" customHeight="1">
      <c r="A4" s="120"/>
    </row>
    <row r="5" spans="1:12" s="124" customFormat="1" ht="20.100000000000001" customHeight="1">
      <c r="A5" s="120"/>
      <c r="B5" s="120"/>
      <c r="C5" s="123"/>
      <c r="D5" s="236" t="s">
        <v>2</v>
      </c>
      <c r="E5" s="236"/>
      <c r="F5" s="236"/>
      <c r="G5" s="236"/>
      <c r="H5" s="236"/>
      <c r="I5" s="236"/>
      <c r="J5" s="236"/>
      <c r="K5" s="236"/>
      <c r="L5" s="236"/>
    </row>
    <row r="6" spans="1:12" s="124" customFormat="1" ht="20.100000000000001" customHeight="1">
      <c r="A6" s="125"/>
      <c r="B6" s="125"/>
      <c r="C6" s="126"/>
      <c r="D6" s="234" t="s">
        <v>95</v>
      </c>
      <c r="E6" s="234"/>
      <c r="F6" s="234"/>
      <c r="G6" s="234"/>
      <c r="H6" s="234"/>
      <c r="I6" s="234"/>
      <c r="J6" s="234"/>
      <c r="K6" s="234"/>
      <c r="L6" s="234"/>
    </row>
    <row r="7" spans="1:12" s="124" customFormat="1" ht="20.100000000000001" customHeight="1">
      <c r="A7" s="125"/>
      <c r="B7" s="125"/>
      <c r="C7" s="125"/>
      <c r="D7" s="125"/>
      <c r="E7" s="125"/>
      <c r="F7" s="125"/>
      <c r="G7" s="125"/>
      <c r="H7" s="234" t="s">
        <v>111</v>
      </c>
      <c r="I7" s="234"/>
      <c r="J7" s="234"/>
      <c r="K7" s="125"/>
      <c r="L7" s="125"/>
    </row>
    <row r="8" spans="1:12" s="125" customFormat="1" ht="20.100000000000001" customHeight="1">
      <c r="D8" s="127" t="s">
        <v>76</v>
      </c>
      <c r="E8" s="128"/>
      <c r="F8" s="127" t="s">
        <v>115</v>
      </c>
      <c r="G8" s="129"/>
      <c r="H8" s="129" t="s">
        <v>45</v>
      </c>
      <c r="I8" s="129"/>
      <c r="J8" s="129"/>
      <c r="K8" s="129"/>
      <c r="L8" s="129" t="s">
        <v>50</v>
      </c>
    </row>
    <row r="9" spans="1:12" s="125" customFormat="1" ht="20.100000000000001" customHeight="1">
      <c r="D9" s="224" t="s">
        <v>77</v>
      </c>
      <c r="E9" s="128"/>
      <c r="F9" s="224" t="s">
        <v>117</v>
      </c>
      <c r="G9" s="129"/>
      <c r="H9" s="130" t="s">
        <v>47</v>
      </c>
      <c r="I9" s="129"/>
      <c r="J9" s="130" t="s">
        <v>118</v>
      </c>
      <c r="K9" s="129"/>
      <c r="L9" s="130" t="s">
        <v>81</v>
      </c>
    </row>
    <row r="10" spans="1:12" s="131" customFormat="1" ht="8.25" customHeight="1">
      <c r="A10" s="124"/>
      <c r="B10" s="125"/>
    </row>
    <row r="11" spans="1:12" s="126" customFormat="1" ht="20.100000000000001" customHeight="1">
      <c r="A11" s="120" t="s">
        <v>133</v>
      </c>
      <c r="B11" s="120"/>
      <c r="D11" s="132">
        <v>781629</v>
      </c>
      <c r="E11" s="132"/>
      <c r="F11" s="132">
        <v>906215</v>
      </c>
      <c r="G11" s="132"/>
      <c r="H11" s="132">
        <v>10659</v>
      </c>
      <c r="I11" s="132"/>
      <c r="J11" s="132">
        <v>-289144</v>
      </c>
      <c r="K11" s="132"/>
      <c r="L11" s="132">
        <f>SUM(D11:J11)</f>
        <v>1409359</v>
      </c>
    </row>
    <row r="12" spans="1:12" s="131" customFormat="1" ht="8.25" customHeight="1">
      <c r="A12" s="124"/>
      <c r="B12" s="138"/>
    </row>
    <row r="13" spans="1:12" s="131" customFormat="1" ht="20.100000000000001" customHeight="1">
      <c r="A13" s="126" t="s">
        <v>157</v>
      </c>
      <c r="B13" s="138"/>
      <c r="D13" s="139"/>
      <c r="E13" s="139"/>
      <c r="F13" s="139"/>
      <c r="G13" s="139"/>
      <c r="H13" s="139"/>
      <c r="I13" s="139"/>
      <c r="J13" s="139"/>
      <c r="K13" s="139"/>
      <c r="L13" s="139"/>
    </row>
    <row r="14" spans="1:12" s="124" customFormat="1" ht="20.100000000000001" customHeight="1">
      <c r="A14" s="124" t="s">
        <v>51</v>
      </c>
      <c r="D14" s="140">
        <v>0</v>
      </c>
      <c r="E14" s="139"/>
      <c r="F14" s="140">
        <v>0</v>
      </c>
      <c r="G14" s="139"/>
      <c r="H14" s="140">
        <v>0</v>
      </c>
      <c r="I14" s="141"/>
      <c r="J14" s="140">
        <v>-3446</v>
      </c>
      <c r="K14" s="139"/>
      <c r="L14" s="142">
        <f>SUM(D14:J14)</f>
        <v>-3446</v>
      </c>
    </row>
    <row r="15" spans="1:12" s="125" customFormat="1" ht="8.25" customHeight="1"/>
    <row r="16" spans="1:12" s="124" customFormat="1" ht="20.100000000000001" customHeight="1" thickBot="1">
      <c r="A16" s="143" t="s">
        <v>134</v>
      </c>
      <c r="B16" s="143"/>
      <c r="D16" s="135">
        <f>SUM(D11:D14)</f>
        <v>781629</v>
      </c>
      <c r="E16" s="136"/>
      <c r="F16" s="135">
        <f>SUM(F11:F14)</f>
        <v>906215</v>
      </c>
      <c r="G16" s="136"/>
      <c r="H16" s="135">
        <f>SUM(H11:H14)</f>
        <v>10659</v>
      </c>
      <c r="I16" s="132"/>
      <c r="J16" s="135">
        <f>SUM(J11:J14)</f>
        <v>-292590</v>
      </c>
      <c r="K16" s="136"/>
      <c r="L16" s="135">
        <f>SUM(L11:L14)</f>
        <v>1405913</v>
      </c>
    </row>
    <row r="17" spans="1:12" s="126" customFormat="1" ht="20.100000000000001" customHeight="1" thickTop="1">
      <c r="A17" s="137"/>
      <c r="B17" s="120"/>
    </row>
    <row r="18" spans="1:12" s="126" customFormat="1" ht="20.100000000000001" customHeight="1">
      <c r="A18" s="120" t="s">
        <v>152</v>
      </c>
      <c r="B18" s="120"/>
      <c r="D18" s="132">
        <v>781629</v>
      </c>
      <c r="E18" s="132"/>
      <c r="F18" s="132">
        <v>906215</v>
      </c>
      <c r="G18" s="132"/>
      <c r="H18" s="132">
        <v>10659</v>
      </c>
      <c r="I18" s="132"/>
      <c r="J18" s="132">
        <v>-303502</v>
      </c>
      <c r="K18" s="132"/>
      <c r="L18" s="132">
        <f>SUM(D18:J18)</f>
        <v>1395001</v>
      </c>
    </row>
    <row r="19" spans="1:12" s="131" customFormat="1" ht="8.25" customHeight="1">
      <c r="A19" s="124"/>
      <c r="B19" s="138"/>
    </row>
    <row r="20" spans="1:12" s="131" customFormat="1" ht="20.100000000000001" customHeight="1">
      <c r="A20" s="126" t="s">
        <v>157</v>
      </c>
      <c r="B20" s="138"/>
      <c r="D20" s="139"/>
      <c r="E20" s="139"/>
      <c r="F20" s="139"/>
      <c r="G20" s="139"/>
      <c r="H20" s="139"/>
      <c r="I20" s="139"/>
      <c r="J20" s="139"/>
      <c r="K20" s="139"/>
      <c r="L20" s="139"/>
    </row>
    <row r="21" spans="1:12" s="124" customFormat="1" ht="20.100000000000001" customHeight="1">
      <c r="A21" s="124" t="s">
        <v>51</v>
      </c>
      <c r="D21" s="140">
        <v>0</v>
      </c>
      <c r="E21" s="139"/>
      <c r="F21" s="140">
        <v>0</v>
      </c>
      <c r="G21" s="139"/>
      <c r="H21" s="140">
        <v>0</v>
      </c>
      <c r="I21" s="141"/>
      <c r="J21" s="140">
        <f>'6 (6M)'!H37</f>
        <v>-1416</v>
      </c>
      <c r="K21" s="139"/>
      <c r="L21" s="142">
        <f>SUM(D21:J21)</f>
        <v>-1416</v>
      </c>
    </row>
    <row r="22" spans="1:12" s="125" customFormat="1" ht="8.25" customHeight="1"/>
    <row r="23" spans="1:12" s="124" customFormat="1" ht="20.100000000000001" customHeight="1" thickBot="1">
      <c r="A23" s="143" t="s">
        <v>153</v>
      </c>
      <c r="B23" s="143"/>
      <c r="D23" s="135">
        <f>SUM(D18:D21)</f>
        <v>781629</v>
      </c>
      <c r="E23" s="136"/>
      <c r="F23" s="135">
        <f>SUM(F18:F21)</f>
        <v>906215</v>
      </c>
      <c r="G23" s="136"/>
      <c r="H23" s="135">
        <f>SUM(H18:H21)</f>
        <v>10659</v>
      </c>
      <c r="I23" s="132"/>
      <c r="J23" s="135">
        <f>SUM(J18:J21)</f>
        <v>-304918</v>
      </c>
      <c r="K23" s="136"/>
      <c r="L23" s="135">
        <f>SUM(L18:L21)</f>
        <v>1393585</v>
      </c>
    </row>
    <row r="24" spans="1:12" s="126" customFormat="1" ht="20.100000000000001" customHeight="1" thickTop="1">
      <c r="A24" s="137"/>
      <c r="B24" s="120"/>
      <c r="L24" s="222"/>
    </row>
    <row r="25" spans="1:12" s="126" customFormat="1" ht="20.100000000000001" customHeight="1">
      <c r="A25" s="137"/>
      <c r="B25" s="120"/>
    </row>
    <row r="26" spans="1:12" s="126" customFormat="1" ht="20.100000000000001" customHeight="1">
      <c r="A26" s="137"/>
      <c r="B26" s="120"/>
    </row>
    <row r="27" spans="1:12" s="126" customFormat="1" ht="20.100000000000001" customHeight="1">
      <c r="A27" s="137"/>
      <c r="B27" s="120"/>
      <c r="D27" s="139"/>
      <c r="E27" s="139"/>
      <c r="F27" s="139"/>
      <c r="G27" s="139"/>
      <c r="H27" s="141"/>
      <c r="I27" s="141"/>
      <c r="J27" s="141"/>
      <c r="K27" s="139"/>
      <c r="L27" s="141"/>
    </row>
    <row r="28" spans="1:12" s="126" customFormat="1" ht="20.100000000000001" customHeight="1">
      <c r="A28" s="137"/>
      <c r="B28" s="120"/>
      <c r="D28" s="139"/>
      <c r="E28" s="139"/>
      <c r="F28" s="139"/>
      <c r="G28" s="139"/>
      <c r="H28" s="141"/>
      <c r="I28" s="141"/>
      <c r="J28" s="141"/>
      <c r="K28" s="139"/>
      <c r="L28" s="144"/>
    </row>
    <row r="29" spans="1:12" s="126" customFormat="1" ht="10.5" customHeight="1">
      <c r="A29" s="137"/>
      <c r="B29" s="120"/>
      <c r="D29" s="139"/>
      <c r="E29" s="139"/>
      <c r="F29" s="139"/>
      <c r="G29" s="139"/>
      <c r="H29" s="141"/>
      <c r="I29" s="141"/>
      <c r="J29" s="141"/>
      <c r="K29" s="139"/>
      <c r="L29" s="144"/>
    </row>
    <row r="30" spans="1:12" s="124" customFormat="1" ht="22.2" customHeight="1">
      <c r="A30" s="122" t="str">
        <f>'7'!A29:F29</f>
        <v>หมายเหตุประกอบงบการเงินรวมและงบการเงินเฉพาะกิจการเป็นส่วนหนึ่งของงบการเงินนี้</v>
      </c>
      <c r="B30" s="122"/>
      <c r="C30" s="122"/>
      <c r="D30" s="122"/>
      <c r="E30" s="122"/>
      <c r="F30" s="122"/>
      <c r="G30" s="145"/>
      <c r="H30" s="145"/>
      <c r="I30" s="145"/>
      <c r="J30" s="145"/>
      <c r="K30" s="145"/>
      <c r="L30" s="145"/>
    </row>
    <row r="31" spans="1:12" s="124" customFormat="1" ht="20.100000000000001" customHeight="1">
      <c r="A31" s="237"/>
      <c r="B31" s="237"/>
      <c r="C31" s="237"/>
      <c r="D31" s="237"/>
      <c r="E31" s="237"/>
      <c r="F31" s="237"/>
    </row>
  </sheetData>
  <mergeCells count="4">
    <mergeCell ref="D5:L5"/>
    <mergeCell ref="D6:L6"/>
    <mergeCell ref="H7:J7"/>
    <mergeCell ref="A31:F31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&amp;R&amp;"Browallia New,Regular"&amp;12&amp;P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Q100"/>
  <sheetViews>
    <sheetView topLeftCell="A32" zoomScale="115" zoomScaleNormal="115" zoomScaleSheetLayoutView="90" workbookViewId="0">
      <selection activeCell="Q8" sqref="Q8"/>
    </sheetView>
  </sheetViews>
  <sheetFormatPr defaultColWidth="9.33203125" defaultRowHeight="20.100000000000001" customHeight="1"/>
  <cols>
    <col min="1" max="1" width="2" style="13" customWidth="1"/>
    <col min="2" max="2" width="38.109375" style="13" customWidth="1"/>
    <col min="3" max="3" width="7.6640625" style="13" customWidth="1"/>
    <col min="4" max="4" width="0.6640625" style="13" customWidth="1"/>
    <col min="5" max="5" width="13.6640625" style="13" customWidth="1"/>
    <col min="6" max="6" width="0.6640625" style="13" customWidth="1"/>
    <col min="7" max="7" width="13.6640625" style="13" customWidth="1"/>
    <col min="8" max="8" width="0.6640625" style="13" customWidth="1"/>
    <col min="9" max="9" width="13.6640625" style="13" customWidth="1"/>
    <col min="10" max="10" width="0.6640625" style="13" customWidth="1"/>
    <col min="11" max="11" width="13.6640625" style="13" customWidth="1"/>
    <col min="12" max="16384" width="9.33203125" style="13"/>
  </cols>
  <sheetData>
    <row r="1" spans="1:17" s="15" customFormat="1" ht="20.100000000000001" customHeight="1">
      <c r="A1" s="39" t="s">
        <v>0</v>
      </c>
      <c r="C1" s="14"/>
    </row>
    <row r="2" spans="1:17" s="15" customFormat="1" ht="20.100000000000001" customHeight="1">
      <c r="A2" s="40" t="s">
        <v>96</v>
      </c>
      <c r="C2" s="14"/>
    </row>
    <row r="3" spans="1:17" s="15" customFormat="1" ht="20.100000000000001" customHeight="1">
      <c r="A3" s="117" t="str">
        <f>'6 (6M)'!A3</f>
        <v>สำหรับงวดหกเดือนสิ้นสุดวันที่ 30 มิถุนายน พ.ศ. 2566</v>
      </c>
      <c r="B3" s="17"/>
      <c r="C3" s="226"/>
      <c r="D3" s="17"/>
      <c r="E3" s="17"/>
      <c r="F3" s="17"/>
      <c r="G3" s="17"/>
      <c r="H3" s="17"/>
      <c r="I3" s="17"/>
      <c r="J3" s="17"/>
      <c r="K3" s="17"/>
    </row>
    <row r="4" spans="1:17" s="15" customFormat="1" ht="20.100000000000001" customHeight="1">
      <c r="A4" s="18"/>
      <c r="C4" s="14"/>
    </row>
    <row r="5" spans="1:17" s="15" customFormat="1" ht="20.100000000000001" customHeight="1">
      <c r="C5" s="14"/>
      <c r="E5" s="239"/>
      <c r="F5" s="239"/>
      <c r="G5" s="239"/>
      <c r="H5" s="17"/>
      <c r="I5" s="17"/>
      <c r="J5" s="17"/>
      <c r="K5" s="20" t="s">
        <v>2</v>
      </c>
    </row>
    <row r="6" spans="1:17" s="15" customFormat="1" ht="20.100000000000001" customHeight="1">
      <c r="B6" s="21"/>
      <c r="C6" s="22"/>
      <c r="D6" s="22"/>
      <c r="E6" s="240" t="s">
        <v>3</v>
      </c>
      <c r="F6" s="240"/>
      <c r="G6" s="240"/>
      <c r="H6" s="22"/>
      <c r="I6" s="240" t="s">
        <v>87</v>
      </c>
      <c r="J6" s="240"/>
      <c r="K6" s="240"/>
    </row>
    <row r="7" spans="1:17" s="15" customFormat="1" ht="20.100000000000001" customHeight="1">
      <c r="B7" s="21"/>
      <c r="C7" s="22"/>
      <c r="D7" s="22"/>
      <c r="E7" s="115" t="s">
        <v>92</v>
      </c>
      <c r="F7" s="115"/>
      <c r="G7" s="115" t="s">
        <v>92</v>
      </c>
      <c r="H7" s="115"/>
      <c r="I7" s="115" t="s">
        <v>92</v>
      </c>
      <c r="J7" s="115"/>
      <c r="K7" s="115" t="s">
        <v>92</v>
      </c>
    </row>
    <row r="8" spans="1:17" s="15" customFormat="1" ht="20.100000000000001" customHeight="1">
      <c r="B8" s="24"/>
      <c r="C8" s="22"/>
      <c r="D8" s="24"/>
      <c r="E8" s="61" t="s">
        <v>124</v>
      </c>
      <c r="F8" s="23"/>
      <c r="G8" s="23" t="s">
        <v>124</v>
      </c>
      <c r="H8" s="23"/>
      <c r="I8" s="23" t="s">
        <v>124</v>
      </c>
      <c r="J8" s="23"/>
      <c r="K8" s="23" t="s">
        <v>124</v>
      </c>
    </row>
    <row r="9" spans="1:17" s="15" customFormat="1" ht="20.100000000000001" customHeight="1">
      <c r="B9" s="24"/>
      <c r="C9" s="34"/>
      <c r="E9" s="60" t="s">
        <v>142</v>
      </c>
      <c r="F9" s="61"/>
      <c r="G9" s="60" t="s">
        <v>132</v>
      </c>
      <c r="H9" s="61"/>
      <c r="I9" s="60" t="s">
        <v>142</v>
      </c>
      <c r="J9" s="61"/>
      <c r="K9" s="60" t="s">
        <v>132</v>
      </c>
    </row>
    <row r="10" spans="1:17" s="15" customFormat="1" ht="20.100000000000001" customHeight="1">
      <c r="A10" s="26" t="s">
        <v>52</v>
      </c>
      <c r="B10" s="27"/>
      <c r="C10" s="14"/>
    </row>
    <row r="11" spans="1:17" s="15" customFormat="1" ht="20.100000000000001" customHeight="1">
      <c r="A11" s="27" t="s">
        <v>155</v>
      </c>
      <c r="B11" s="27"/>
      <c r="C11" s="14"/>
      <c r="E11" s="28">
        <v>8348</v>
      </c>
      <c r="F11" s="29"/>
      <c r="G11" s="28">
        <v>-26814</v>
      </c>
      <c r="H11" s="29"/>
      <c r="I11" s="28">
        <v>-1478</v>
      </c>
      <c r="J11" s="30"/>
      <c r="K11" s="28">
        <v>-3505</v>
      </c>
    </row>
    <row r="12" spans="1:17" s="15" customFormat="1" ht="20.100000000000001" customHeight="1">
      <c r="A12" s="27" t="s">
        <v>53</v>
      </c>
      <c r="B12" s="27"/>
      <c r="C12" s="14"/>
      <c r="E12" s="16"/>
      <c r="F12" s="19"/>
      <c r="G12" s="16"/>
      <c r="H12" s="19"/>
      <c r="I12" s="16"/>
      <c r="J12" s="16"/>
      <c r="K12" s="16"/>
    </row>
    <row r="13" spans="1:17" s="15" customFormat="1" ht="20.100000000000001" customHeight="1">
      <c r="A13" s="27"/>
      <c r="B13" s="27" t="s">
        <v>130</v>
      </c>
      <c r="C13" s="14"/>
      <c r="E13" s="28">
        <v>-3995</v>
      </c>
      <c r="F13" s="29"/>
      <c r="G13" s="28">
        <v>-1281</v>
      </c>
      <c r="H13" s="29"/>
      <c r="I13" s="103">
        <v>-2</v>
      </c>
      <c r="J13" s="104"/>
      <c r="K13" s="103">
        <v>-15</v>
      </c>
      <c r="N13" s="116"/>
      <c r="O13" s="116"/>
      <c r="P13" s="116"/>
      <c r="Q13" s="116"/>
    </row>
    <row r="14" spans="1:17" s="15" customFormat="1" ht="20.100000000000001" customHeight="1">
      <c r="B14" s="27" t="s">
        <v>54</v>
      </c>
      <c r="C14" s="14"/>
      <c r="E14" s="28">
        <v>38305</v>
      </c>
      <c r="F14" s="29"/>
      <c r="G14" s="28">
        <v>43145</v>
      </c>
      <c r="H14" s="29"/>
      <c r="I14" s="103">
        <v>1866</v>
      </c>
      <c r="J14" s="104"/>
      <c r="K14" s="103">
        <v>1870</v>
      </c>
    </row>
    <row r="15" spans="1:17" s="15" customFormat="1" ht="20.100000000000001" customHeight="1">
      <c r="B15" s="27" t="s">
        <v>100</v>
      </c>
      <c r="C15" s="14"/>
      <c r="E15" s="28">
        <v>1341</v>
      </c>
      <c r="F15" s="29"/>
      <c r="G15" s="28">
        <v>1185</v>
      </c>
      <c r="H15" s="29"/>
      <c r="I15" s="103">
        <v>255</v>
      </c>
      <c r="J15" s="104"/>
      <c r="K15" s="103">
        <v>246</v>
      </c>
    </row>
    <row r="16" spans="1:17" s="15" customFormat="1" ht="20.100000000000001" customHeight="1">
      <c r="B16" s="27" t="s">
        <v>158</v>
      </c>
      <c r="C16" s="14"/>
      <c r="E16" s="28">
        <v>-205</v>
      </c>
      <c r="F16" s="29"/>
      <c r="G16" s="28">
        <v>-141</v>
      </c>
      <c r="H16" s="29"/>
      <c r="I16" s="103">
        <v>78</v>
      </c>
      <c r="J16" s="104"/>
      <c r="K16" s="103">
        <v>-141</v>
      </c>
    </row>
    <row r="17" spans="1:11" s="15" customFormat="1" ht="20.100000000000001" customHeight="1">
      <c r="B17" s="27" t="s">
        <v>137</v>
      </c>
      <c r="C17" s="14"/>
      <c r="E17" s="103">
        <v>0</v>
      </c>
      <c r="F17" s="29"/>
      <c r="G17" s="28">
        <v>15</v>
      </c>
      <c r="H17" s="29"/>
      <c r="I17" s="103">
        <v>0</v>
      </c>
      <c r="J17" s="104"/>
      <c r="K17" s="103">
        <v>15</v>
      </c>
    </row>
    <row r="18" spans="1:11" s="15" customFormat="1" ht="20.100000000000001" customHeight="1">
      <c r="B18" s="32" t="s">
        <v>159</v>
      </c>
      <c r="C18" s="14"/>
      <c r="E18" s="28">
        <v>-2</v>
      </c>
      <c r="F18" s="29"/>
      <c r="G18" s="28">
        <v>-15</v>
      </c>
      <c r="H18" s="29"/>
      <c r="I18" s="103">
        <v>-2</v>
      </c>
      <c r="J18" s="104"/>
      <c r="K18" s="103">
        <v>0</v>
      </c>
    </row>
    <row r="19" spans="1:11" s="15" customFormat="1" ht="20.100000000000001" customHeight="1">
      <c r="B19" s="32" t="s">
        <v>160</v>
      </c>
      <c r="C19" s="14"/>
      <c r="E19" s="28">
        <v>1</v>
      </c>
      <c r="F19" s="29"/>
      <c r="G19" s="28">
        <v>48</v>
      </c>
      <c r="H19" s="29"/>
      <c r="I19" s="103">
        <v>0</v>
      </c>
      <c r="J19" s="104"/>
      <c r="K19" s="103">
        <v>0</v>
      </c>
    </row>
    <row r="20" spans="1:11" s="15" customFormat="1" ht="20.100000000000001" customHeight="1">
      <c r="B20" s="27" t="s">
        <v>161</v>
      </c>
      <c r="C20" s="14"/>
      <c r="E20" s="28">
        <v>-310</v>
      </c>
      <c r="F20" s="29"/>
      <c r="G20" s="28">
        <v>-457</v>
      </c>
      <c r="H20" s="29"/>
      <c r="I20" s="103">
        <v>0</v>
      </c>
      <c r="J20" s="104"/>
      <c r="K20" s="103">
        <v>0</v>
      </c>
    </row>
    <row r="21" spans="1:11" s="15" customFormat="1" ht="20.100000000000001" customHeight="1">
      <c r="B21" s="27" t="s">
        <v>164</v>
      </c>
      <c r="C21" s="14"/>
      <c r="E21" s="28">
        <v>137</v>
      </c>
      <c r="F21" s="29"/>
      <c r="G21" s="28">
        <v>186</v>
      </c>
      <c r="H21" s="29"/>
      <c r="I21" s="103">
        <v>0</v>
      </c>
      <c r="J21" s="104"/>
      <c r="K21" s="103">
        <v>0</v>
      </c>
    </row>
    <row r="22" spans="1:11" s="15" customFormat="1" ht="20.100000000000001" customHeight="1">
      <c r="B22" s="32" t="s">
        <v>162</v>
      </c>
      <c r="C22" s="14"/>
      <c r="E22" s="28">
        <v>12</v>
      </c>
      <c r="F22" s="29"/>
      <c r="G22" s="103">
        <v>0</v>
      </c>
      <c r="H22" s="29"/>
      <c r="I22" s="103">
        <v>12</v>
      </c>
      <c r="J22" s="104"/>
      <c r="K22" s="103">
        <v>0</v>
      </c>
    </row>
    <row r="23" spans="1:11" s="15" customFormat="1" ht="20.100000000000001" customHeight="1">
      <c r="B23" s="223" t="s">
        <v>163</v>
      </c>
      <c r="C23" s="14"/>
      <c r="E23" s="103">
        <v>0</v>
      </c>
      <c r="F23" s="29"/>
      <c r="G23" s="28">
        <v>-147</v>
      </c>
      <c r="H23" s="29"/>
      <c r="I23" s="103">
        <v>0</v>
      </c>
      <c r="J23" s="104"/>
      <c r="K23" s="103">
        <v>0</v>
      </c>
    </row>
    <row r="24" spans="1:11" s="15" customFormat="1" ht="20.100000000000001" customHeight="1">
      <c r="B24" s="27" t="s">
        <v>55</v>
      </c>
      <c r="C24" s="14"/>
      <c r="E24" s="29">
        <v>-109</v>
      </c>
      <c r="F24" s="29"/>
      <c r="G24" s="29">
        <v>-24</v>
      </c>
      <c r="H24" s="29"/>
      <c r="I24" s="104">
        <v>-17499</v>
      </c>
      <c r="J24" s="104"/>
      <c r="K24" s="104">
        <v>-14039</v>
      </c>
    </row>
    <row r="25" spans="1:11" s="15" customFormat="1" ht="20.100000000000001" customHeight="1">
      <c r="B25" s="27" t="s">
        <v>43</v>
      </c>
      <c r="C25" s="14"/>
      <c r="E25" s="33">
        <v>5706</v>
      </c>
      <c r="F25" s="29"/>
      <c r="G25" s="33">
        <v>4943</v>
      </c>
      <c r="H25" s="29"/>
      <c r="I25" s="105">
        <v>336</v>
      </c>
      <c r="J25" s="104"/>
      <c r="K25" s="105">
        <v>196</v>
      </c>
    </row>
    <row r="26" spans="1:11" s="15" customFormat="1" ht="6" customHeight="1">
      <c r="B26" s="24"/>
      <c r="C26" s="34"/>
      <c r="E26" s="23"/>
      <c r="F26" s="23"/>
      <c r="G26" s="23"/>
      <c r="H26" s="23"/>
      <c r="I26" s="23"/>
      <c r="J26" s="23"/>
      <c r="K26" s="23"/>
    </row>
    <row r="27" spans="1:11" s="15" customFormat="1" ht="20.100000000000001" customHeight="1">
      <c r="A27" s="15" t="s">
        <v>97</v>
      </c>
      <c r="B27" s="27"/>
      <c r="C27" s="14"/>
      <c r="E27" s="29">
        <f>SUM(E11:E25)</f>
        <v>49229</v>
      </c>
      <c r="F27" s="29"/>
      <c r="G27" s="29">
        <f>SUM(G11:G25)</f>
        <v>20643</v>
      </c>
      <c r="H27" s="29"/>
      <c r="I27" s="29">
        <f>SUM(I11:I25)</f>
        <v>-16434</v>
      </c>
      <c r="J27" s="31"/>
      <c r="K27" s="29">
        <f>SUM(K11:K25)</f>
        <v>-15373</v>
      </c>
    </row>
    <row r="28" spans="1:11" s="15" customFormat="1" ht="6" customHeight="1">
      <c r="B28" s="24"/>
      <c r="C28" s="34"/>
      <c r="E28" s="23"/>
      <c r="F28" s="23"/>
      <c r="G28" s="23"/>
      <c r="H28" s="23"/>
      <c r="I28" s="23"/>
      <c r="J28" s="23"/>
      <c r="K28" s="23"/>
    </row>
    <row r="29" spans="1:11" s="15" customFormat="1" ht="20.100000000000001" customHeight="1">
      <c r="A29" s="27" t="s">
        <v>56</v>
      </c>
      <c r="B29" s="27"/>
      <c r="C29" s="14"/>
      <c r="E29" s="16"/>
      <c r="F29" s="19"/>
      <c r="G29" s="16"/>
      <c r="H29" s="19"/>
      <c r="I29" s="16"/>
      <c r="J29" s="16"/>
      <c r="K29" s="16"/>
    </row>
    <row r="30" spans="1:11" s="15" customFormat="1" ht="20.100000000000001" customHeight="1">
      <c r="B30" s="32" t="s">
        <v>57</v>
      </c>
      <c r="C30" s="14"/>
      <c r="E30" s="29">
        <v>528</v>
      </c>
      <c r="F30" s="29"/>
      <c r="G30" s="29">
        <v>-7837</v>
      </c>
      <c r="H30" s="29"/>
      <c r="I30" s="104">
        <v>1428</v>
      </c>
      <c r="J30" s="104"/>
      <c r="K30" s="104">
        <v>-4645</v>
      </c>
    </row>
    <row r="31" spans="1:11" s="15" customFormat="1" ht="20.100000000000001" customHeight="1">
      <c r="B31" s="32" t="s">
        <v>89</v>
      </c>
      <c r="C31" s="14"/>
      <c r="E31" s="29">
        <v>929</v>
      </c>
      <c r="F31" s="29"/>
      <c r="G31" s="29">
        <v>-2649</v>
      </c>
      <c r="H31" s="29"/>
      <c r="I31" s="104">
        <v>1424</v>
      </c>
      <c r="J31" s="104"/>
      <c r="K31" s="104">
        <v>-1577</v>
      </c>
    </row>
    <row r="32" spans="1:11" s="15" customFormat="1" ht="20.100000000000001" customHeight="1">
      <c r="B32" s="32" t="s">
        <v>58</v>
      </c>
      <c r="C32" s="14"/>
      <c r="E32" s="104">
        <v>0</v>
      </c>
      <c r="F32" s="29"/>
      <c r="G32" s="29">
        <v>-406</v>
      </c>
      <c r="H32" s="29"/>
      <c r="I32" s="104">
        <v>0</v>
      </c>
      <c r="J32" s="104"/>
      <c r="K32" s="104">
        <v>-117</v>
      </c>
    </row>
    <row r="33" spans="1:11" s="15" customFormat="1" ht="20.100000000000001" customHeight="1">
      <c r="A33" s="32"/>
      <c r="B33" s="27" t="s">
        <v>59</v>
      </c>
      <c r="C33" s="14"/>
      <c r="E33" s="29">
        <v>-294</v>
      </c>
      <c r="F33" s="29"/>
      <c r="G33" s="29">
        <v>-151</v>
      </c>
      <c r="H33" s="29"/>
      <c r="I33" s="104">
        <v>84</v>
      </c>
      <c r="J33" s="104"/>
      <c r="K33" s="104">
        <v>-102</v>
      </c>
    </row>
    <row r="34" spans="1:11" s="15" customFormat="1" ht="20.100000000000001" customHeight="1">
      <c r="A34" s="32"/>
      <c r="B34" s="27" t="s">
        <v>60</v>
      </c>
      <c r="C34" s="14"/>
      <c r="E34" s="29">
        <v>-55</v>
      </c>
      <c r="F34" s="29"/>
      <c r="G34" s="29">
        <v>-111</v>
      </c>
      <c r="H34" s="29"/>
      <c r="I34" s="104">
        <v>0</v>
      </c>
      <c r="J34" s="104"/>
      <c r="K34" s="104">
        <v>0</v>
      </c>
    </row>
    <row r="35" spans="1:11" s="15" customFormat="1" ht="20.100000000000001" customHeight="1">
      <c r="B35" s="32" t="s">
        <v>61</v>
      </c>
      <c r="C35" s="14"/>
      <c r="E35" s="29">
        <v>11067</v>
      </c>
      <c r="F35" s="29"/>
      <c r="G35" s="29">
        <v>-1994</v>
      </c>
      <c r="H35" s="29"/>
      <c r="I35" s="104">
        <v>-82</v>
      </c>
      <c r="J35" s="104"/>
      <c r="K35" s="104">
        <v>7402</v>
      </c>
    </row>
    <row r="36" spans="1:11" s="15" customFormat="1" ht="20.100000000000001" customHeight="1">
      <c r="A36" s="32"/>
      <c r="B36" s="32" t="s">
        <v>62</v>
      </c>
      <c r="C36" s="14"/>
      <c r="E36" s="29">
        <v>-2231</v>
      </c>
      <c r="F36" s="29"/>
      <c r="G36" s="29">
        <v>339</v>
      </c>
      <c r="H36" s="29"/>
      <c r="I36" s="104">
        <v>206</v>
      </c>
      <c r="J36" s="104"/>
      <c r="K36" s="104">
        <v>217</v>
      </c>
    </row>
    <row r="37" spans="1:11" s="15" customFormat="1" ht="20.100000000000001" customHeight="1">
      <c r="A37" s="32"/>
      <c r="B37" s="32" t="s">
        <v>154</v>
      </c>
      <c r="C37" s="14"/>
      <c r="E37" s="33">
        <v>-183</v>
      </c>
      <c r="F37" s="29"/>
      <c r="G37" s="33">
        <v>0</v>
      </c>
      <c r="H37" s="29"/>
      <c r="I37" s="33">
        <v>0</v>
      </c>
      <c r="J37" s="104"/>
      <c r="K37" s="33">
        <v>0</v>
      </c>
    </row>
    <row r="38" spans="1:11" s="15" customFormat="1" ht="6" customHeight="1">
      <c r="B38" s="24"/>
      <c r="C38" s="34"/>
      <c r="E38" s="23"/>
      <c r="F38" s="23"/>
      <c r="G38" s="23"/>
      <c r="H38" s="23"/>
      <c r="I38" s="23"/>
      <c r="J38" s="23"/>
      <c r="K38" s="23"/>
    </row>
    <row r="39" spans="1:11" s="15" customFormat="1" ht="20.100000000000001" customHeight="1">
      <c r="A39" s="26" t="s">
        <v>52</v>
      </c>
      <c r="B39" s="27"/>
      <c r="C39" s="14"/>
      <c r="E39" s="29">
        <f>SUM(E27:E37)</f>
        <v>58990</v>
      </c>
      <c r="F39" s="35"/>
      <c r="G39" s="29">
        <f>SUM(G27:G37)</f>
        <v>7834</v>
      </c>
      <c r="H39" s="35"/>
      <c r="I39" s="29">
        <f>SUM(I27:I37)</f>
        <v>-13374</v>
      </c>
      <c r="J39" s="31"/>
      <c r="K39" s="29">
        <f>SUM(K27:K37)</f>
        <v>-14195</v>
      </c>
    </row>
    <row r="40" spans="1:11" s="15" customFormat="1" ht="20.100000000000001" customHeight="1">
      <c r="A40" s="27"/>
      <c r="B40" s="27" t="s">
        <v>98</v>
      </c>
      <c r="C40" s="14"/>
      <c r="E40" s="36">
        <v>109</v>
      </c>
      <c r="F40" s="35"/>
      <c r="G40" s="36">
        <v>24</v>
      </c>
      <c r="H40" s="35"/>
      <c r="I40" s="106">
        <v>12</v>
      </c>
      <c r="J40" s="107"/>
      <c r="K40" s="106">
        <v>8</v>
      </c>
    </row>
    <row r="41" spans="1:11" s="15" customFormat="1" ht="20.100000000000001" customHeight="1">
      <c r="B41" s="15" t="s">
        <v>99</v>
      </c>
      <c r="C41" s="14"/>
      <c r="E41" s="36">
        <v>-5732</v>
      </c>
      <c r="F41" s="36"/>
      <c r="G41" s="36">
        <v>-4975</v>
      </c>
      <c r="H41" s="36"/>
      <c r="I41" s="108">
        <v>-336</v>
      </c>
      <c r="J41" s="108"/>
      <c r="K41" s="108">
        <v>-196</v>
      </c>
    </row>
    <row r="42" spans="1:11" s="15" customFormat="1" ht="20.100000000000001" customHeight="1">
      <c r="B42" s="15" t="s">
        <v>108</v>
      </c>
      <c r="C42" s="14"/>
      <c r="E42" s="36">
        <v>2822</v>
      </c>
      <c r="F42" s="36"/>
      <c r="G42" s="36">
        <v>2003</v>
      </c>
      <c r="H42" s="36"/>
      <c r="I42" s="104">
        <v>0</v>
      </c>
      <c r="J42" s="108"/>
      <c r="K42" s="108">
        <v>2003</v>
      </c>
    </row>
    <row r="43" spans="1:11" s="15" customFormat="1" ht="20.100000000000001" customHeight="1">
      <c r="A43" s="37"/>
      <c r="B43" s="15" t="s">
        <v>109</v>
      </c>
      <c r="C43" s="14"/>
      <c r="E43" s="38">
        <v>-7430</v>
      </c>
      <c r="F43" s="36"/>
      <c r="G43" s="38">
        <v>-6072</v>
      </c>
      <c r="H43" s="36"/>
      <c r="I43" s="109">
        <v>-778</v>
      </c>
      <c r="J43" s="108"/>
      <c r="K43" s="109">
        <v>-608</v>
      </c>
    </row>
    <row r="44" spans="1:11" s="15" customFormat="1" ht="6" customHeight="1">
      <c r="A44" s="27"/>
      <c r="B44" s="27"/>
      <c r="C44" s="14"/>
      <c r="E44" s="16"/>
      <c r="F44" s="19"/>
      <c r="G44" s="16"/>
      <c r="H44" s="19"/>
      <c r="I44" s="16"/>
      <c r="J44" s="16"/>
      <c r="K44" s="16"/>
    </row>
    <row r="45" spans="1:11" s="15" customFormat="1" ht="20.100000000000001" customHeight="1">
      <c r="A45" s="27" t="s">
        <v>174</v>
      </c>
      <c r="B45" s="27"/>
      <c r="C45" s="14"/>
      <c r="E45" s="33">
        <f>SUM(E39:E43)</f>
        <v>48759</v>
      </c>
      <c r="F45" s="35"/>
      <c r="G45" s="33">
        <f>SUM(G39:G43)</f>
        <v>-1186</v>
      </c>
      <c r="H45" s="35"/>
      <c r="I45" s="33">
        <f>SUM(I39:I43)</f>
        <v>-14476</v>
      </c>
      <c r="J45" s="35"/>
      <c r="K45" s="33">
        <f>SUM(K39:K43)</f>
        <v>-12988</v>
      </c>
    </row>
    <row r="46" spans="1:11" s="15" customFormat="1" ht="17.399999999999999">
      <c r="A46" s="27"/>
      <c r="B46" s="27"/>
      <c r="C46" s="14"/>
      <c r="E46" s="35"/>
      <c r="F46" s="35"/>
      <c r="G46" s="35"/>
      <c r="H46" s="35"/>
      <c r="I46" s="35"/>
      <c r="J46" s="35"/>
      <c r="K46" s="35"/>
    </row>
    <row r="47" spans="1:11" s="15" customFormat="1" ht="17.399999999999999">
      <c r="A47" s="27"/>
      <c r="B47" s="27"/>
      <c r="C47" s="14"/>
      <c r="E47" s="35"/>
      <c r="F47" s="35"/>
      <c r="G47" s="35"/>
      <c r="H47" s="35"/>
      <c r="I47" s="35"/>
      <c r="J47" s="35"/>
      <c r="K47" s="35"/>
    </row>
    <row r="48" spans="1:11" s="15" customFormat="1" ht="17.399999999999999">
      <c r="A48" s="27"/>
      <c r="B48" s="27"/>
      <c r="C48" s="14"/>
      <c r="E48" s="35"/>
      <c r="F48" s="35"/>
      <c r="G48" s="35"/>
      <c r="H48" s="35"/>
      <c r="I48" s="35"/>
      <c r="J48" s="35"/>
      <c r="K48" s="35"/>
    </row>
    <row r="49" spans="1:11" s="15" customFormat="1" ht="16.5" customHeight="1">
      <c r="A49" s="27"/>
      <c r="B49" s="27"/>
      <c r="C49" s="14"/>
      <c r="E49" s="35"/>
      <c r="F49" s="35"/>
      <c r="G49" s="35"/>
      <c r="H49" s="35"/>
      <c r="I49" s="35"/>
      <c r="J49" s="35"/>
      <c r="K49" s="35"/>
    </row>
    <row r="50" spans="1:11" s="15" customFormat="1" ht="22.2" customHeight="1">
      <c r="A50" s="238" t="str">
        <f>A100</f>
        <v>หมายเหตุประกอบงบการเงินรวมและงบการเงินเฉพาะกิจการเป็นส่วนหนึ่งของงบการเงินนี้</v>
      </c>
      <c r="B50" s="238"/>
      <c r="C50" s="238"/>
      <c r="D50" s="238"/>
      <c r="E50" s="238"/>
      <c r="F50" s="238"/>
      <c r="G50" s="238"/>
      <c r="H50" s="238"/>
      <c r="I50" s="238"/>
      <c r="J50" s="17"/>
      <c r="K50" s="17"/>
    </row>
    <row r="51" spans="1:11" s="15" customFormat="1" ht="20.100000000000001" customHeight="1">
      <c r="A51" s="39" t="s">
        <v>0</v>
      </c>
      <c r="C51" s="14"/>
    </row>
    <row r="52" spans="1:11" s="15" customFormat="1" ht="20.100000000000001" customHeight="1">
      <c r="A52" s="40" t="s">
        <v>119</v>
      </c>
      <c r="C52" s="14"/>
    </row>
    <row r="53" spans="1:11" s="15" customFormat="1" ht="20.100000000000001" customHeight="1">
      <c r="A53" s="41" t="str">
        <f>+A3</f>
        <v>สำหรับงวดหกเดือนสิ้นสุดวันที่ 30 มิถุนายน พ.ศ. 2566</v>
      </c>
      <c r="B53" s="17"/>
      <c r="C53" s="226"/>
      <c r="D53" s="17"/>
      <c r="E53" s="17"/>
      <c r="F53" s="17"/>
      <c r="G53" s="17"/>
      <c r="H53" s="17"/>
      <c r="I53" s="17"/>
      <c r="J53" s="17"/>
      <c r="K53" s="17"/>
    </row>
    <row r="54" spans="1:11" s="15" customFormat="1" ht="20.100000000000001" customHeight="1">
      <c r="A54" s="18"/>
      <c r="C54" s="14"/>
    </row>
    <row r="55" spans="1:11" s="15" customFormat="1" ht="20.100000000000001" customHeight="1">
      <c r="C55" s="14"/>
      <c r="E55" s="17"/>
      <c r="G55" s="17"/>
      <c r="H55" s="17"/>
      <c r="I55" s="17"/>
      <c r="J55" s="17"/>
      <c r="K55" s="20" t="s">
        <v>2</v>
      </c>
    </row>
    <row r="56" spans="1:11" s="15" customFormat="1" ht="20.100000000000001" customHeight="1">
      <c r="B56" s="21"/>
      <c r="C56" s="22"/>
      <c r="D56" s="22"/>
      <c r="E56" s="241" t="s">
        <v>3</v>
      </c>
      <c r="F56" s="241"/>
      <c r="G56" s="241"/>
      <c r="H56" s="22"/>
      <c r="I56" s="241" t="s">
        <v>87</v>
      </c>
      <c r="J56" s="241"/>
      <c r="K56" s="241"/>
    </row>
    <row r="57" spans="1:11" s="15" customFormat="1" ht="20.100000000000001" customHeight="1">
      <c r="B57" s="21"/>
      <c r="C57" s="22"/>
      <c r="D57" s="22"/>
      <c r="E57" s="115" t="s">
        <v>92</v>
      </c>
      <c r="F57" s="115"/>
      <c r="G57" s="115" t="s">
        <v>92</v>
      </c>
      <c r="H57" s="115"/>
      <c r="I57" s="115" t="s">
        <v>92</v>
      </c>
      <c r="J57" s="115"/>
      <c r="K57" s="115" t="s">
        <v>92</v>
      </c>
    </row>
    <row r="58" spans="1:11" s="15" customFormat="1" ht="20.100000000000001" customHeight="1">
      <c r="B58" s="24"/>
      <c r="C58" s="22"/>
      <c r="D58" s="24"/>
      <c r="E58" s="23" t="s">
        <v>124</v>
      </c>
      <c r="F58" s="23"/>
      <c r="G58" s="23" t="s">
        <v>124</v>
      </c>
      <c r="H58" s="23"/>
      <c r="I58" s="23" t="s">
        <v>124</v>
      </c>
      <c r="J58" s="23"/>
      <c r="K58" s="23" t="s">
        <v>124</v>
      </c>
    </row>
    <row r="59" spans="1:11" s="15" customFormat="1" ht="20.100000000000001" customHeight="1">
      <c r="B59" s="24"/>
      <c r="C59" s="25" t="s">
        <v>6</v>
      </c>
      <c r="E59" s="60" t="s">
        <v>142</v>
      </c>
      <c r="F59" s="61"/>
      <c r="G59" s="60" t="s">
        <v>132</v>
      </c>
      <c r="H59" s="61"/>
      <c r="I59" s="60" t="s">
        <v>142</v>
      </c>
      <c r="J59" s="61"/>
      <c r="K59" s="60" t="s">
        <v>132</v>
      </c>
    </row>
    <row r="60" spans="1:11" s="15" customFormat="1" ht="20.100000000000001" customHeight="1">
      <c r="A60" s="26" t="s">
        <v>63</v>
      </c>
      <c r="B60" s="26"/>
      <c r="C60" s="14"/>
      <c r="E60" s="42"/>
      <c r="F60" s="19"/>
      <c r="G60" s="42"/>
      <c r="H60" s="16"/>
      <c r="I60" s="16"/>
      <c r="J60" s="16"/>
      <c r="K60" s="16"/>
    </row>
    <row r="61" spans="1:11" s="15" customFormat="1" ht="20.100000000000001" customHeight="1">
      <c r="A61" s="15" t="s">
        <v>72</v>
      </c>
      <c r="C61" s="14">
        <v>16.3</v>
      </c>
      <c r="E61" s="42">
        <v>0</v>
      </c>
      <c r="F61" s="42"/>
      <c r="G61" s="42">
        <v>0</v>
      </c>
      <c r="H61" s="42"/>
      <c r="I61" s="110">
        <v>-23500</v>
      </c>
      <c r="J61" s="110"/>
      <c r="K61" s="110">
        <v>-25000</v>
      </c>
    </row>
    <row r="62" spans="1:11" s="15" customFormat="1" ht="20.100000000000001" customHeight="1">
      <c r="A62" s="15" t="s">
        <v>120</v>
      </c>
      <c r="C62" s="14">
        <v>16.3</v>
      </c>
      <c r="E62" s="42">
        <v>0</v>
      </c>
      <c r="F62" s="42"/>
      <c r="G62" s="42">
        <v>0</v>
      </c>
      <c r="H62" s="42"/>
      <c r="I62" s="110">
        <v>30500</v>
      </c>
      <c r="J62" s="110"/>
      <c r="K62" s="110">
        <v>6000</v>
      </c>
    </row>
    <row r="63" spans="1:11" s="15" customFormat="1" ht="20.100000000000001" customHeight="1">
      <c r="A63" s="111" t="s">
        <v>106</v>
      </c>
      <c r="B63" s="111"/>
      <c r="C63" s="14"/>
      <c r="E63" s="42">
        <v>-1873</v>
      </c>
      <c r="F63" s="42"/>
      <c r="G63" s="42">
        <v>-11824</v>
      </c>
      <c r="H63" s="42"/>
      <c r="I63" s="110">
        <v>-107</v>
      </c>
      <c r="J63" s="110"/>
      <c r="K63" s="110">
        <v>-175</v>
      </c>
    </row>
    <row r="64" spans="1:11" s="15" customFormat="1" ht="20.100000000000001" customHeight="1">
      <c r="A64" s="111" t="s">
        <v>64</v>
      </c>
      <c r="B64" s="111"/>
      <c r="C64" s="14"/>
      <c r="E64" s="42">
        <v>-21920</v>
      </c>
      <c r="F64" s="42"/>
      <c r="G64" s="42">
        <v>-16160</v>
      </c>
      <c r="H64" s="42"/>
      <c r="I64" s="110">
        <v>0</v>
      </c>
      <c r="J64" s="110"/>
      <c r="K64" s="110">
        <v>0</v>
      </c>
    </row>
    <row r="65" spans="1:11" s="15" customFormat="1" ht="20.100000000000001" customHeight="1">
      <c r="A65" s="111" t="s">
        <v>125</v>
      </c>
      <c r="B65" s="111"/>
      <c r="C65" s="14"/>
      <c r="E65" s="110">
        <v>0</v>
      </c>
      <c r="F65" s="42"/>
      <c r="G65" s="42">
        <v>-1551</v>
      </c>
      <c r="H65" s="42"/>
      <c r="I65" s="110">
        <v>0</v>
      </c>
      <c r="J65" s="110"/>
      <c r="K65" s="110">
        <v>-260</v>
      </c>
    </row>
    <row r="66" spans="1:11" s="15" customFormat="1" ht="20.100000000000001" customHeight="1">
      <c r="A66" s="111" t="s">
        <v>65</v>
      </c>
      <c r="B66" s="111"/>
      <c r="C66" s="14"/>
      <c r="E66" s="42">
        <v>4</v>
      </c>
      <c r="F66" s="42"/>
      <c r="G66" s="42">
        <v>15</v>
      </c>
      <c r="H66" s="42"/>
      <c r="I66" s="110">
        <v>4</v>
      </c>
      <c r="J66" s="110"/>
      <c r="K66" s="110">
        <v>0</v>
      </c>
    </row>
    <row r="67" spans="1:11" s="15" customFormat="1" ht="20.100000000000001" customHeight="1">
      <c r="A67" s="111" t="s">
        <v>66</v>
      </c>
      <c r="B67" s="111"/>
      <c r="C67" s="14"/>
      <c r="E67" s="110">
        <v>379</v>
      </c>
      <c r="F67" s="42"/>
      <c r="G67" s="42">
        <v>2071</v>
      </c>
      <c r="H67" s="42"/>
      <c r="I67" s="110">
        <v>0</v>
      </c>
      <c r="J67" s="110"/>
      <c r="K67" s="110">
        <v>0</v>
      </c>
    </row>
    <row r="68" spans="1:11" s="15" customFormat="1" ht="20.100000000000001" customHeight="1">
      <c r="A68" s="111" t="s">
        <v>73</v>
      </c>
      <c r="B68" s="111"/>
      <c r="C68" s="14"/>
      <c r="E68" s="43">
        <v>0</v>
      </c>
      <c r="F68" s="42"/>
      <c r="G68" s="43">
        <v>0</v>
      </c>
      <c r="H68" s="42"/>
      <c r="I68" s="112">
        <v>17487</v>
      </c>
      <c r="J68" s="110"/>
      <c r="K68" s="112">
        <v>14031</v>
      </c>
    </row>
    <row r="69" spans="1:11" s="15" customFormat="1" ht="6" customHeight="1">
      <c r="A69" s="27"/>
      <c r="B69" s="27"/>
      <c r="C69" s="14"/>
      <c r="E69" s="16"/>
      <c r="F69" s="19"/>
      <c r="G69" s="16"/>
      <c r="H69" s="19"/>
      <c r="I69" s="16"/>
      <c r="J69" s="16"/>
      <c r="K69" s="16"/>
    </row>
    <row r="70" spans="1:11" s="15" customFormat="1" ht="20.100000000000001" customHeight="1">
      <c r="A70" s="44" t="s">
        <v>175</v>
      </c>
      <c r="B70" s="44"/>
      <c r="C70" s="14"/>
      <c r="E70" s="33">
        <f>SUM(E61:E69)</f>
        <v>-23410</v>
      </c>
      <c r="F70" s="35"/>
      <c r="G70" s="33">
        <f>SUM(G61:G69)</f>
        <v>-27449</v>
      </c>
      <c r="H70" s="35"/>
      <c r="I70" s="33">
        <f>SUM(I61:I69)</f>
        <v>24384</v>
      </c>
      <c r="J70" s="35"/>
      <c r="K70" s="33">
        <f>SUM(K61:K69)</f>
        <v>-5404</v>
      </c>
    </row>
    <row r="71" spans="1:11" s="15" customFormat="1" ht="20.100000000000001" customHeight="1">
      <c r="A71" s="27"/>
      <c r="B71" s="27"/>
      <c r="C71" s="14"/>
      <c r="E71" s="16"/>
      <c r="F71" s="19"/>
      <c r="G71" s="16"/>
      <c r="H71" s="19"/>
      <c r="I71" s="16"/>
      <c r="J71" s="16"/>
      <c r="K71" s="16"/>
    </row>
    <row r="72" spans="1:11" s="15" customFormat="1" ht="20.100000000000001" customHeight="1">
      <c r="A72" s="45" t="s">
        <v>67</v>
      </c>
      <c r="B72" s="46"/>
      <c r="C72" s="14"/>
      <c r="E72" s="16"/>
      <c r="F72" s="19"/>
      <c r="G72" s="16"/>
      <c r="H72" s="19"/>
      <c r="I72" s="16"/>
      <c r="J72" s="16"/>
      <c r="K72" s="16"/>
    </row>
    <row r="73" spans="1:11" s="15" customFormat="1" ht="20.100000000000001" customHeight="1">
      <c r="A73" s="46" t="s">
        <v>126</v>
      </c>
      <c r="B73" s="46"/>
      <c r="C73" s="14"/>
      <c r="E73" s="110">
        <v>0</v>
      </c>
      <c r="F73" s="19"/>
      <c r="G73" s="42">
        <v>6500</v>
      </c>
      <c r="H73" s="19"/>
      <c r="I73" s="110">
        <v>0</v>
      </c>
      <c r="J73" s="16"/>
      <c r="K73" s="110">
        <v>6500</v>
      </c>
    </row>
    <row r="74" spans="1:11" s="15" customFormat="1" ht="20.100000000000001" customHeight="1">
      <c r="A74" s="44" t="s">
        <v>112</v>
      </c>
      <c r="C74" s="14"/>
      <c r="E74" s="42">
        <v>-28000</v>
      </c>
      <c r="F74" s="42"/>
      <c r="G74" s="42">
        <v>0</v>
      </c>
      <c r="H74" s="42"/>
      <c r="I74" s="110">
        <v>-28000</v>
      </c>
      <c r="J74" s="110"/>
      <c r="K74" s="110">
        <v>0</v>
      </c>
    </row>
    <row r="75" spans="1:11" s="15" customFormat="1" ht="20.100000000000001" customHeight="1">
      <c r="A75" s="46" t="s">
        <v>123</v>
      </c>
      <c r="C75" s="14"/>
      <c r="E75" s="42">
        <v>19000</v>
      </c>
      <c r="F75" s="42"/>
      <c r="G75" s="42">
        <v>0</v>
      </c>
      <c r="H75" s="42"/>
      <c r="I75" s="42">
        <v>19000</v>
      </c>
      <c r="J75" s="42"/>
      <c r="K75" s="42">
        <v>0</v>
      </c>
    </row>
    <row r="76" spans="1:11" s="15" customFormat="1" ht="20.100000000000001" customHeight="1">
      <c r="A76" s="44" t="s">
        <v>90</v>
      </c>
      <c r="C76" s="14">
        <v>13</v>
      </c>
      <c r="E76" s="42">
        <v>-19649</v>
      </c>
      <c r="F76" s="35"/>
      <c r="G76" s="42">
        <v>-17816</v>
      </c>
      <c r="H76" s="35"/>
      <c r="I76" s="110">
        <v>0</v>
      </c>
      <c r="J76" s="107"/>
      <c r="K76" s="110">
        <v>0</v>
      </c>
    </row>
    <row r="77" spans="1:11" s="15" customFormat="1" ht="20.100000000000001" customHeight="1">
      <c r="A77" s="44" t="s">
        <v>68</v>
      </c>
      <c r="C77" s="14"/>
      <c r="E77" s="110">
        <v>-244</v>
      </c>
      <c r="F77" s="42"/>
      <c r="G77" s="110">
        <v>-227</v>
      </c>
      <c r="H77" s="42"/>
      <c r="I77" s="110">
        <v>0</v>
      </c>
      <c r="J77" s="110"/>
      <c r="K77" s="110">
        <v>0</v>
      </c>
    </row>
    <row r="78" spans="1:11" s="15" customFormat="1" ht="20.100000000000001" customHeight="1">
      <c r="A78" s="44" t="s">
        <v>128</v>
      </c>
      <c r="C78" s="14"/>
      <c r="E78" s="110"/>
      <c r="F78" s="42"/>
      <c r="G78" s="110"/>
      <c r="H78" s="42"/>
      <c r="I78" s="110"/>
      <c r="J78" s="110"/>
      <c r="K78" s="110"/>
    </row>
    <row r="79" spans="1:11" s="15" customFormat="1" ht="20.100000000000001" customHeight="1">
      <c r="B79" s="111" t="s">
        <v>127</v>
      </c>
      <c r="C79" s="14"/>
      <c r="E79" s="112">
        <v>-1494</v>
      </c>
      <c r="F79" s="42"/>
      <c r="G79" s="112">
        <v>-1423</v>
      </c>
      <c r="H79" s="42"/>
      <c r="I79" s="112">
        <v>-177</v>
      </c>
      <c r="J79" s="110"/>
      <c r="K79" s="112">
        <v>-169</v>
      </c>
    </row>
    <row r="80" spans="1:11" s="15" customFormat="1" ht="6" customHeight="1">
      <c r="A80" s="27"/>
      <c r="B80" s="27"/>
      <c r="C80" s="14"/>
      <c r="E80" s="16"/>
      <c r="F80" s="19"/>
      <c r="G80" s="16"/>
      <c r="H80" s="19"/>
      <c r="I80" s="16"/>
      <c r="J80" s="16"/>
      <c r="K80" s="16"/>
    </row>
    <row r="81" spans="1:11" s="15" customFormat="1" ht="20.100000000000001" customHeight="1">
      <c r="A81" s="27" t="s">
        <v>176</v>
      </c>
      <c r="B81" s="27"/>
      <c r="C81" s="14"/>
      <c r="E81" s="33">
        <f>SUM(E73:E79)</f>
        <v>-30387</v>
      </c>
      <c r="F81" s="35"/>
      <c r="G81" s="33">
        <f>SUM(G73:G79)</f>
        <v>-12966</v>
      </c>
      <c r="H81" s="35"/>
      <c r="I81" s="33">
        <f>SUM(I73:I79)</f>
        <v>-9177</v>
      </c>
      <c r="J81" s="35"/>
      <c r="K81" s="33">
        <f>SUM(K73:K79)</f>
        <v>6331</v>
      </c>
    </row>
    <row r="82" spans="1:11" s="15" customFormat="1" ht="8.25" customHeight="1">
      <c r="A82" s="27"/>
      <c r="B82" s="27"/>
      <c r="C82" s="14"/>
      <c r="E82" s="16"/>
      <c r="F82" s="19"/>
      <c r="G82" s="16"/>
      <c r="H82" s="19"/>
      <c r="I82" s="16"/>
      <c r="J82" s="16"/>
      <c r="K82" s="16"/>
    </row>
    <row r="83" spans="1:11" s="15" customFormat="1" ht="20.100000000000001" customHeight="1">
      <c r="A83" s="40" t="s">
        <v>122</v>
      </c>
      <c r="B83" s="32"/>
      <c r="C83" s="14"/>
    </row>
    <row r="84" spans="1:11" s="15" customFormat="1" ht="20.100000000000001" customHeight="1">
      <c r="A84" s="40"/>
      <c r="B84" s="40" t="s">
        <v>177</v>
      </c>
      <c r="C84" s="14"/>
      <c r="E84" s="29">
        <f>SUM(E81,E70,E45)</f>
        <v>-5038</v>
      </c>
      <c r="F84" s="35"/>
      <c r="G84" s="29">
        <f>SUM(G81,G70,G45)</f>
        <v>-41601</v>
      </c>
      <c r="H84" s="35"/>
      <c r="I84" s="29">
        <f>SUM(I81,I70,I45)</f>
        <v>731</v>
      </c>
      <c r="J84" s="35"/>
      <c r="K84" s="29">
        <f>SUM(K81,K70,K45)</f>
        <v>-12061</v>
      </c>
    </row>
    <row r="85" spans="1:11" s="15" customFormat="1" ht="20.100000000000001" customHeight="1">
      <c r="A85" s="32" t="s">
        <v>74</v>
      </c>
      <c r="B85" s="32"/>
      <c r="C85" s="14"/>
      <c r="E85" s="47">
        <v>30599</v>
      </c>
      <c r="F85" s="35"/>
      <c r="G85" s="47">
        <v>68087</v>
      </c>
      <c r="H85" s="35"/>
      <c r="I85" s="113">
        <v>5822</v>
      </c>
      <c r="J85" s="107"/>
      <c r="K85" s="113">
        <v>17589</v>
      </c>
    </row>
    <row r="86" spans="1:11" s="15" customFormat="1" ht="6" customHeight="1">
      <c r="A86" s="27"/>
      <c r="B86" s="27"/>
      <c r="C86" s="14"/>
      <c r="E86" s="16"/>
      <c r="F86" s="19"/>
      <c r="G86" s="16"/>
      <c r="H86" s="19"/>
      <c r="I86" s="16"/>
      <c r="J86" s="16"/>
      <c r="K86" s="16"/>
    </row>
    <row r="87" spans="1:11" s="15" customFormat="1" ht="20.100000000000001" customHeight="1" thickBot="1">
      <c r="A87" s="40" t="s">
        <v>75</v>
      </c>
      <c r="B87" s="32"/>
      <c r="C87" s="14"/>
      <c r="E87" s="53">
        <f>SUM(E84:E86)</f>
        <v>25561</v>
      </c>
      <c r="F87" s="35"/>
      <c r="G87" s="53">
        <f>SUM(G84:G86)</f>
        <v>26486</v>
      </c>
      <c r="H87" s="35"/>
      <c r="I87" s="53">
        <f>SUM(I84:I86)</f>
        <v>6553</v>
      </c>
      <c r="J87" s="35"/>
      <c r="K87" s="53">
        <f>SUM(K84:K86)</f>
        <v>5528</v>
      </c>
    </row>
    <row r="88" spans="1:11" s="15" customFormat="1" ht="20.100000000000001" customHeight="1" thickTop="1">
      <c r="A88" s="40"/>
      <c r="B88" s="32"/>
      <c r="C88" s="14"/>
      <c r="E88" s="35"/>
      <c r="F88" s="35"/>
      <c r="G88" s="35"/>
      <c r="H88" s="35"/>
      <c r="I88" s="35"/>
      <c r="J88" s="35"/>
      <c r="K88" s="35"/>
    </row>
    <row r="89" spans="1:11" s="15" customFormat="1" ht="20.100000000000001" customHeight="1">
      <c r="A89" s="48" t="s">
        <v>69</v>
      </c>
      <c r="B89" s="49"/>
      <c r="C89" s="14"/>
      <c r="E89" s="16"/>
      <c r="F89" s="19"/>
      <c r="G89" s="16"/>
      <c r="H89" s="19"/>
      <c r="I89" s="16"/>
      <c r="J89" s="16"/>
      <c r="K89" s="16"/>
    </row>
    <row r="90" spans="1:11" s="15" customFormat="1" ht="6" customHeight="1">
      <c r="A90" s="27"/>
      <c r="B90" s="27"/>
      <c r="C90" s="14"/>
      <c r="E90" s="16"/>
      <c r="F90" s="19"/>
      <c r="G90" s="16"/>
      <c r="H90" s="19"/>
      <c r="I90" s="16"/>
      <c r="J90" s="16"/>
      <c r="K90" s="16"/>
    </row>
    <row r="91" spans="1:11" s="15" customFormat="1" ht="20.100000000000001" customHeight="1">
      <c r="A91" s="50" t="s">
        <v>121</v>
      </c>
      <c r="B91" s="49"/>
      <c r="C91" s="51"/>
      <c r="D91" s="49"/>
      <c r="E91" s="30">
        <v>1042</v>
      </c>
      <c r="F91" s="30"/>
      <c r="G91" s="30">
        <v>217</v>
      </c>
      <c r="H91" s="30"/>
      <c r="I91" s="114">
        <v>78</v>
      </c>
      <c r="J91" s="114"/>
      <c r="K91" s="114">
        <v>106</v>
      </c>
    </row>
    <row r="92" spans="1:11" s="15" customFormat="1" ht="20.100000000000001" customHeight="1">
      <c r="A92" s="50" t="s">
        <v>70</v>
      </c>
      <c r="B92" s="49"/>
      <c r="C92" s="51"/>
      <c r="D92" s="49"/>
      <c r="E92" s="30">
        <v>21123</v>
      </c>
      <c r="F92" s="30"/>
      <c r="G92" s="30">
        <v>876</v>
      </c>
      <c r="H92" s="30"/>
      <c r="I92" s="114">
        <v>0</v>
      </c>
      <c r="K92" s="114">
        <v>0</v>
      </c>
    </row>
    <row r="93" spans="1:11" s="15" customFormat="1" ht="20.100000000000001" customHeight="1">
      <c r="A93" s="15" t="s">
        <v>139</v>
      </c>
      <c r="B93" s="50"/>
      <c r="C93" s="51"/>
      <c r="D93" s="49"/>
      <c r="E93" s="52">
        <v>0</v>
      </c>
      <c r="F93" s="30"/>
      <c r="G93" s="52">
        <v>8002</v>
      </c>
      <c r="H93" s="30"/>
      <c r="I93" s="114">
        <v>0</v>
      </c>
      <c r="J93" s="114"/>
      <c r="K93" s="114">
        <v>0</v>
      </c>
    </row>
    <row r="94" spans="1:11" s="15" customFormat="1" ht="20.100000000000001" customHeight="1">
      <c r="B94" s="50"/>
      <c r="C94" s="51"/>
      <c r="D94" s="49"/>
      <c r="E94" s="52"/>
      <c r="F94" s="30"/>
      <c r="G94" s="52"/>
      <c r="H94" s="30"/>
      <c r="I94" s="114"/>
      <c r="J94" s="114"/>
      <c r="K94" s="114"/>
    </row>
    <row r="95" spans="1:11" s="15" customFormat="1" ht="20.100000000000001" customHeight="1">
      <c r="B95" s="50"/>
      <c r="C95" s="51"/>
      <c r="D95" s="49"/>
      <c r="E95" s="52"/>
      <c r="F95" s="30"/>
      <c r="G95" s="52"/>
      <c r="H95" s="30"/>
      <c r="I95" s="114"/>
      <c r="J95" s="114"/>
      <c r="K95" s="114"/>
    </row>
    <row r="99" spans="1:11" ht="19.5" customHeight="1"/>
    <row r="100" spans="1:11" s="15" customFormat="1" ht="22.2" customHeight="1">
      <c r="A100" s="238" t="str">
        <f>'8'!A30:F30</f>
        <v>หมายเหตุประกอบงบการเงินรวมและงบการเงินเฉพาะกิจการเป็นส่วนหนึ่งของงบการเงินนี้</v>
      </c>
      <c r="B100" s="238"/>
      <c r="C100" s="238"/>
      <c r="D100" s="238"/>
      <c r="E100" s="238"/>
      <c r="F100" s="238"/>
      <c r="G100" s="238"/>
      <c r="H100" s="238"/>
      <c r="I100" s="238"/>
      <c r="J100" s="17"/>
      <c r="K100" s="17"/>
    </row>
  </sheetData>
  <mergeCells count="7">
    <mergeCell ref="A100:I100"/>
    <mergeCell ref="E5:G5"/>
    <mergeCell ref="E6:G6"/>
    <mergeCell ref="I6:K6"/>
    <mergeCell ref="A50:I50"/>
    <mergeCell ref="E56:G56"/>
    <mergeCell ref="I56:K56"/>
  </mergeCells>
  <pageMargins left="0.8" right="0.5" top="0.5" bottom="0.6" header="0.49" footer="0.4"/>
  <pageSetup paperSize="9" scale="85" firstPageNumber="9" orientation="portrait" useFirstPageNumber="1" horizontalDpi="1200" verticalDpi="1200" r:id="rId1"/>
  <headerFooter>
    <oddFooter>&amp;R&amp;"Browallia New,Regular"&amp;12&amp;P</oddFoot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CFE00B50C8996C4C8E6EE1BBA82D607B" ma:contentTypeVersion="11" ma:contentTypeDescription="สร้างเอกสารใหม่" ma:contentTypeScope="" ma:versionID="826493cf1d2163c60ae7eb5df517ad7c">
  <xsd:schema xmlns:xsd="http://www.w3.org/2001/XMLSchema" xmlns:xs="http://www.w3.org/2001/XMLSchema" xmlns:p="http://schemas.microsoft.com/office/2006/metadata/properties" xmlns:ns2="0ff20dbd-b3ee-4af0-804e-2f1221526e28" xmlns:ns3="6dc3ba19-4881-4631-a403-3d63ccee1ba1" targetNamespace="http://schemas.microsoft.com/office/2006/metadata/properties" ma:root="true" ma:fieldsID="edccc5a297f9a217afbec8e4e2a4f571" ns2:_="" ns3:_="">
    <xsd:import namespace="0ff20dbd-b3ee-4af0-804e-2f1221526e28"/>
    <xsd:import namespace="6dc3ba19-4881-4631-a403-3d63ccee1b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f20dbd-b3ee-4af0-804e-2f1221526e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3ba19-4881-4631-a403-3d63ccee1ba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f580b3-b0e9-44f9-9fce-12ea7813bfb9}" ma:internalName="TaxCatchAll" ma:showField="CatchAllData" ma:web="6dc3ba19-4881-4631-a403-3d63ccee1b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C8B7AD-195B-4A79-BBE7-96C05C864FD5}"/>
</file>

<file path=customXml/itemProps2.xml><?xml version="1.0" encoding="utf-8"?>
<ds:datastoreItem xmlns:ds="http://schemas.openxmlformats.org/officeDocument/2006/customXml" ds:itemID="{D850E93E-6B3A-4E8B-AF96-77783D9E68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 </vt:lpstr>
      <vt:lpstr>5 (3M)</vt:lpstr>
      <vt:lpstr>6 (6M)</vt:lpstr>
      <vt:lpstr>7</vt:lpstr>
      <vt:lpstr>8</vt:lpstr>
      <vt:lpstr>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Setawith Yospanya</cp:lastModifiedBy>
  <cp:lastPrinted>2023-08-09T07:45:08Z</cp:lastPrinted>
  <dcterms:created xsi:type="dcterms:W3CDTF">2014-05-08T06:57:11Z</dcterms:created>
  <dcterms:modified xsi:type="dcterms:W3CDTF">2023-08-09T07:51:42Z</dcterms:modified>
</cp:coreProperties>
</file>