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Matching Maximize Solution Public Company Limited\Matching Maximize Sol PCL(MMS)_ Q3'Sep24\"/>
    </mc:Choice>
  </mc:AlternateContent>
  <xr:revisionPtr revIDLastSave="0" documentId="13_ncr:1_{A20A964A-A277-45A9-9D3D-E43A2CFCF9F7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2-4 " sheetId="16" r:id="rId1"/>
    <sheet name="5 (3M)" sheetId="17" r:id="rId2"/>
    <sheet name="6 (9M)" sheetId="18" r:id="rId3"/>
    <sheet name="7" sheetId="19" r:id="rId4"/>
    <sheet name="8" sheetId="20" r:id="rId5"/>
    <sheet name="9-10" sheetId="21" r:id="rId6"/>
  </sheets>
  <definedNames>
    <definedName name="_xlnm.Print_Area" localSheetId="4">'8'!$A$1:$L$28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9" l="1"/>
  <c r="J26" i="19" s="1"/>
  <c r="J23" i="20"/>
  <c r="J25" i="20" s="1"/>
  <c r="L21" i="20"/>
  <c r="F26" i="19"/>
  <c r="J17" i="19"/>
  <c r="L22" i="19"/>
  <c r="P22" i="19" s="1"/>
  <c r="A49" i="21"/>
  <c r="A28" i="20"/>
  <c r="A30" i="19"/>
  <c r="G69" i="21"/>
  <c r="A57" i="18"/>
  <c r="A56" i="17"/>
  <c r="A133" i="16"/>
  <c r="D16" i="18" l="1"/>
  <c r="D16" i="17"/>
  <c r="J22" i="16" l="1"/>
  <c r="F44" i="17"/>
  <c r="F23" i="17"/>
  <c r="F16" i="17"/>
  <c r="F25" i="17" s="1"/>
  <c r="F32" i="17" s="1"/>
  <c r="F35" i="17" s="1"/>
  <c r="F38" i="17" s="1"/>
  <c r="J44" i="17"/>
  <c r="J23" i="17"/>
  <c r="J16" i="17"/>
  <c r="J25" i="17" s="1"/>
  <c r="J32" i="17" s="1"/>
  <c r="J35" i="17" s="1"/>
  <c r="J38" i="17" s="1"/>
  <c r="F23" i="18"/>
  <c r="F16" i="18"/>
  <c r="J23" i="18"/>
  <c r="J16" i="18"/>
  <c r="D17" i="19"/>
  <c r="F17" i="19"/>
  <c r="H17" i="19"/>
  <c r="N17" i="19"/>
  <c r="L15" i="19"/>
  <c r="P15" i="19" s="1"/>
  <c r="L12" i="19"/>
  <c r="L17" i="19" s="1"/>
  <c r="L19" i="19"/>
  <c r="D16" i="20"/>
  <c r="D18" i="20" s="1"/>
  <c r="D25" i="20" s="1"/>
  <c r="F16" i="20"/>
  <c r="F18" i="20" s="1"/>
  <c r="F25" i="20" s="1"/>
  <c r="H16" i="20"/>
  <c r="H18" i="20" s="1"/>
  <c r="H25" i="20" s="1"/>
  <c r="J16" i="20"/>
  <c r="L14" i="20"/>
  <c r="L11" i="20"/>
  <c r="L16" i="20" s="1"/>
  <c r="G78" i="21"/>
  <c r="G27" i="21"/>
  <c r="G37" i="21" s="1"/>
  <c r="G43" i="21" s="1"/>
  <c r="K78" i="21"/>
  <c r="K69" i="21"/>
  <c r="K27" i="21"/>
  <c r="K37" i="21" s="1"/>
  <c r="K43" i="21" s="1"/>
  <c r="I78" i="21"/>
  <c r="E78" i="21"/>
  <c r="I69" i="21"/>
  <c r="E69" i="21"/>
  <c r="I27" i="21"/>
  <c r="I37" i="21" s="1"/>
  <c r="I43" i="21" s="1"/>
  <c r="E27" i="21"/>
  <c r="A3" i="21"/>
  <c r="A52" i="21" s="1"/>
  <c r="N26" i="19"/>
  <c r="H26" i="19"/>
  <c r="D26" i="19"/>
  <c r="A3" i="19"/>
  <c r="A3" i="20" s="1"/>
  <c r="H23" i="18"/>
  <c r="D23" i="18"/>
  <c r="D25" i="18" s="1"/>
  <c r="D34" i="18" s="1"/>
  <c r="D37" i="18" s="1"/>
  <c r="H16" i="18"/>
  <c r="H44" i="17"/>
  <c r="D44" i="17"/>
  <c r="H23" i="17"/>
  <c r="D23" i="17"/>
  <c r="D25" i="17" s="1"/>
  <c r="H16" i="17"/>
  <c r="F25" i="18" l="1"/>
  <c r="F34" i="18" s="1"/>
  <c r="F37" i="18" s="1"/>
  <c r="F41" i="18" s="1"/>
  <c r="F44" i="18" s="1"/>
  <c r="F47" i="18" s="1"/>
  <c r="P19" i="19"/>
  <c r="L26" i="19"/>
  <c r="H25" i="18"/>
  <c r="H34" i="18" s="1"/>
  <c r="H37" i="18" s="1"/>
  <c r="H41" i="18" s="1"/>
  <c r="L18" i="20"/>
  <c r="L25" i="20" s="1"/>
  <c r="P12" i="19"/>
  <c r="P17" i="19" s="1"/>
  <c r="G80" i="21"/>
  <c r="G83" i="21" s="1"/>
  <c r="E37" i="21"/>
  <c r="E43" i="21" s="1"/>
  <c r="E80" i="21" s="1"/>
  <c r="E83" i="21" s="1"/>
  <c r="A100" i="21"/>
  <c r="K80" i="21"/>
  <c r="K83" i="21" s="1"/>
  <c r="H25" i="17"/>
  <c r="H32" i="17" s="1"/>
  <c r="H35" i="17" s="1"/>
  <c r="H38" i="17" s="1"/>
  <c r="D32" i="17"/>
  <c r="D35" i="17" s="1"/>
  <c r="D38" i="17" s="1"/>
  <c r="J25" i="18"/>
  <c r="J34" i="18" s="1"/>
  <c r="J37" i="18" s="1"/>
  <c r="J41" i="18" s="1"/>
  <c r="J44" i="18" s="1"/>
  <c r="J47" i="18" s="1"/>
  <c r="I80" i="21"/>
  <c r="I83" i="21" s="1"/>
  <c r="D41" i="18" l="1"/>
  <c r="D44" i="18" s="1"/>
  <c r="D47" i="18" s="1"/>
  <c r="H44" i="18"/>
  <c r="H47" i="18" s="1"/>
  <c r="P24" i="19" l="1"/>
  <c r="P26" i="19" s="1"/>
  <c r="L37" i="16" l="1"/>
  <c r="J37" i="16"/>
  <c r="H37" i="16"/>
  <c r="F37" i="16"/>
  <c r="F22" i="16" l="1"/>
  <c r="F39" i="16" s="1"/>
  <c r="L22" i="16"/>
  <c r="L117" i="16"/>
  <c r="L120" i="16" s="1"/>
  <c r="J117" i="16"/>
  <c r="J120" i="16" s="1"/>
  <c r="H117" i="16"/>
  <c r="H120" i="16" s="1"/>
  <c r="F117" i="16"/>
  <c r="F120" i="16" s="1"/>
  <c r="A92" i="16"/>
  <c r="A89" i="16"/>
  <c r="L76" i="16"/>
  <c r="J76" i="16"/>
  <c r="H76" i="16"/>
  <c r="F76" i="16"/>
  <c r="L68" i="16"/>
  <c r="J68" i="16"/>
  <c r="H68" i="16"/>
  <c r="F68" i="16"/>
  <c r="A48" i="16"/>
  <c r="A46" i="16"/>
  <c r="A90" i="16" s="1"/>
  <c r="H22" i="16"/>
  <c r="L39" i="16" l="1"/>
  <c r="F78" i="16"/>
  <c r="F122" i="16" s="1"/>
  <c r="L78" i="16"/>
  <c r="J78" i="16"/>
  <c r="J122" i="16" s="1"/>
  <c r="H78" i="16"/>
  <c r="H122" i="16" s="1"/>
  <c r="H39" i="16"/>
  <c r="J39" i="16"/>
  <c r="L122" i="16" l="1"/>
</calcChain>
</file>

<file path=xl/sharedStrings.xml><?xml version="1.0" encoding="utf-8"?>
<sst xmlns="http://schemas.openxmlformats.org/spreadsheetml/2006/main" count="336" uniqueCount="180">
  <si>
    <t>บริษัท แม็ทชิ่ง แม็กซิไมซ์ โซลูชั่น จำกัด (มหาชน)</t>
  </si>
  <si>
    <t>หน่วย : พันบาท</t>
  </si>
  <si>
    <t>ข้อมูลทางการเงินรวม</t>
  </si>
  <si>
    <t>(ตรวจสอบแล้ว)</t>
  </si>
  <si>
    <t xml:space="preserve">31 ธันวาคม 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</si>
  <si>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</si>
  <si>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</si>
  <si>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</si>
  <si>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</si>
  <si>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</si>
  <si>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</si>
  <si>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</si>
  <si>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 - สุทธิ</t>
  </si>
  <si>
    <t>สินทรัพย์ไม่มีตัวตน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</si>
  <si>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</si>
  <si>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</si>
  <si>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</si>
  <si>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       กรรมการ  ___________________________________________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</si>
  <si>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</si>
  <si>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</si>
  <si>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</si>
  <si>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</si>
  <si>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</si>
  <si>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</si>
  <si>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</si>
  <si>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</si>
  <si>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</si>
  <si>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 xml:space="preserve">   มูลค่าที่ตราไว้หุ้นละ 1 บาท</t>
  </si>
  <si>
    <t>ทุนที่ออกและชำระแล้ว</t>
  </si>
  <si>
    <t xml:space="preserve">   มูลค่าที่ได้รับชำระแล้วหุ้นละ 1 บาท</t>
  </si>
  <si>
    <t>ส่วนเกินมูลค่าหุ้น</t>
  </si>
  <si>
    <t>จัดสรรแล้ว - สำรองตามกฎหมาย</t>
  </si>
  <si>
    <t>ส่วนได้เสียที่ไม่มีอำนาจควบคุม</t>
  </si>
  <si>
    <t>รายได้</t>
  </si>
  <si>
    <t>รายได้จากการให้บริการ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</si>
  <si>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</si>
  <si>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</si>
  <si>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</si>
  <si>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</si>
  <si>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</si>
  <si>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ค่าใช้จ่ายในการบริหาร</t>
  </si>
  <si>
    <t>ต้นทุนทางการเงิน</t>
  </si>
  <si>
    <t xml:space="preserve">   ส่วนที่เป็นของส่วนได้เสียที่ไม่มีอำนาจควบคุม</t>
  </si>
  <si>
    <t xml:space="preserve">จัดสรรแล้ว - </t>
  </si>
  <si>
    <t>ส่วนได้เสียที่ไม่มี</t>
  </si>
  <si>
    <t>สำรองตามกฎหมาย</t>
  </si>
  <si>
    <t>ของบริษัทใหญ่</t>
  </si>
  <si>
    <t>อำนาจควบคุม</t>
  </si>
  <si>
    <t>รวม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</si>
  <si>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</si>
  <si>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</si>
  <si>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</si>
  <si>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ดอกเบี้ยรับ</t>
  </si>
  <si>
    <t>การเปลี่ยนแปลงของเงินทุนหมุนเวียน</t>
  </si>
  <si>
    <t>-  สินทรัพย์หมุนเวียนอื่น</t>
  </si>
  <si>
    <t>-  สินทรัพย์ไม่หมุนเวียนอื่น</t>
  </si>
  <si>
    <t>-  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</si>
  <si>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</si>
  <si>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</si>
  <si>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ที่ดิน อาคารและอุปกรณ์ - สุทธิ</t>
  </si>
  <si>
    <t>เงินสดจ่ายเพื่อให้กู้ยืมระยะสั้นแก่บริษัทย่อย</t>
  </si>
  <si>
    <t>ทุนที่ออก</t>
  </si>
  <si>
    <t>และชำระแล้ว</t>
  </si>
  <si>
    <t>รายได้จากการขาย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</si>
  <si>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</si>
  <si>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</si>
  <si>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</si>
  <si>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</si>
  <si>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 xml:space="preserve">หุ้นสามัญ จำนวน 781.63 ล้านหุ้น </t>
  </si>
  <si>
    <t>รวมส่วนของผู้เป็นเจ้าของของบริษัทใหญ่</t>
  </si>
  <si>
    <t>ส่วนของผู้เป็นเจ้าของของบริษัทใหญ่</t>
  </si>
  <si>
    <t>ข้อมูลทางการเงินเฉพาะกิจการ</t>
  </si>
  <si>
    <t xml:space="preserve">   ส่วนที่เป็นของผู้เป็นเจ้าของของบริษัทใหญ่</t>
  </si>
  <si>
    <t>-  สินค้าคงเหลือ</t>
  </si>
  <si>
    <t>เงินสดจ่ายชำระเงินกู้ยืมระยะยาวจากธนาคาร</t>
  </si>
  <si>
    <t>(ยังไม่ได้ตรวจสอบ)</t>
  </si>
  <si>
    <t>ข้อมูลทางการเงินรวม (ยังไม่ได้ตรวจสอบ)</t>
  </si>
  <si>
    <t>ข้อมูลการเงินเฉพาะกิจการ (ยังไม่ได้ตรวจสอบ)</t>
  </si>
  <si>
    <t xml:space="preserve">งบกระแสเงินสด </t>
  </si>
  <si>
    <t>กระแสเงินสดก่อนการเปลี่ยนแปลงของเงินทุนหมุนเวียน</t>
  </si>
  <si>
    <t>รับดอกเบี้ย</t>
  </si>
  <si>
    <t>จ่ายดอกเบี้ย</t>
  </si>
  <si>
    <t>ค่าใช้จ่ายผลประโยชน์พนักงาน</t>
  </si>
  <si>
    <t>งบกำไรขาดทุนเบ็ดเสร็จ</t>
  </si>
  <si>
    <t xml:space="preserve">สินค้าคงเหลือ </t>
  </si>
  <si>
    <t>หุ้นสามัญ จำนวน 781.63 ล้านหุ้น</t>
  </si>
  <si>
    <t>อสังหาริมทรัพย์เพื่อการลงทุน - สุทธิ</t>
  </si>
  <si>
    <t>รับคืนภาษีเงินได้ถูกหัก ณ ที่จ่าย</t>
  </si>
  <si>
    <t>จ่ายภาษีเงินได้</t>
  </si>
  <si>
    <t>สินทรัพย์สิทธิการใช้ - สุทธิ</t>
  </si>
  <si>
    <t>เงินสดจ่ายชำระเงินกู้ยืมระยะสั้นจากธนาคาร</t>
  </si>
  <si>
    <t>ส่วนที่ถึงกำหนดชำระภายในหนึ่งปี - สุทธิ</t>
  </si>
  <si>
    <t>ส่วนเกิน</t>
  </si>
  <si>
    <t>มูลค่าหุ้น</t>
  </si>
  <si>
    <t>ยังไม่ได้จัดสรร</t>
  </si>
  <si>
    <t>เงินสดรับจากเงินกู้ยืมระยะสั้นจากธนาคาร</t>
  </si>
  <si>
    <t>เงินสดจ่ายซื้อสินทรัพย์ไม่มีตัวตน</t>
  </si>
  <si>
    <t>เงินสดจ่ายชำระหนี้สินภายใต้สัญญาเช่า</t>
  </si>
  <si>
    <t>รายได้อื่น</t>
  </si>
  <si>
    <t>ค่าใช้จ่ายในการขายและการให้บริการ</t>
  </si>
  <si>
    <t>กำไรขั้นต้น</t>
  </si>
  <si>
    <t>เงินให้กู้ยืมระยะสั้นแก่บริษัทย่อย</t>
  </si>
  <si>
    <t>พ.ศ. 2566</t>
  </si>
  <si>
    <t xml:space="preserve">เงินกู้ยืมระยะสั้นจากธนาคาร </t>
  </si>
  <si>
    <t>หนี้สินตามสัญญาเช่า</t>
  </si>
  <si>
    <t>หนี้สินตามสัญญาเช่า - สุทธิ</t>
  </si>
  <si>
    <t>-  จ่ายผลประโยชน์พนักงาน</t>
  </si>
  <si>
    <t>กำไร(ขาดทุน)สุทธิก่อนภาษีเงินได้</t>
  </si>
  <si>
    <t>พ.ศ. 2567</t>
  </si>
  <si>
    <t>งบฐานะการเงิน</t>
  </si>
  <si>
    <t>ลูกหนี้การค้าและลูกหนี้หมุนเวียนอื่น - สุทธิ</t>
  </si>
  <si>
    <t xml:space="preserve">เจ้าหนี้การค้าและเจ้าหนี้หมุนเวียนอื่น </t>
  </si>
  <si>
    <t>เงินกู้ยืมระยะยาวจากกิจการที่เกี่ยวข้องกัน</t>
  </si>
  <si>
    <t>ส่วนที่ถึงกำหนดชำระภายในหนึ่งปี</t>
  </si>
  <si>
    <t>กำไร(ขาดทุน)สะสม</t>
  </si>
  <si>
    <t>ยังไม่จัดสรร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</si>
  <si>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</si>
  <si>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</si>
  <si>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สินทรัพย์ภาษีเงินได้รอการตัดบัญชี</t>
  </si>
  <si>
    <t>(ค่าใช้จ่าย)ผลประโยชน์ภาษีเงินได้</t>
  </si>
  <si>
    <t>กำไร(ขาดทุน)เบ็ดเสร็จอื่น</t>
  </si>
  <si>
    <t>การแบ่งปันกำไร(ขาดทุน)เบ็ดเสร็จรวม</t>
  </si>
  <si>
    <t xml:space="preserve">กำไร(ขาดทุน)ต่อหุ้น </t>
  </si>
  <si>
    <t>กำไร(ขาดทุน)ต่อหุ้นขั้นพื้นฐาน (บาท)</t>
  </si>
  <si>
    <t>เงินสดสุทธิได้มาจาก(ใช้ไปใน)กิจกรรมดำเนินงาน</t>
  </si>
  <si>
    <t>เงินสดสุทธิ(ใช้ไปใน)ได้มาจากกิจกรรมลงทุน</t>
  </si>
  <si>
    <t xml:space="preserve">งบการเปลี่ยนแปลงส่วนของเจ้าของ </t>
  </si>
  <si>
    <t>กระแสเงินสดได้มาจาก(ใช้ไปใน)กิจกรรมดำเนินงาน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</si>
  <si>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</si>
  <si>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เงินลงทุนในการร่วมค้า - สุทธิ</t>
  </si>
  <si>
    <t>30 กันยายน</t>
  </si>
  <si>
    <t>เงินสดจ่ายซื้อที่ดิน อาคารและอุปกรณ์</t>
  </si>
  <si>
    <t>สำหรับรอบระยะเวลาเก้าเดือนสิ้นสุดวันที่ 30 กันยายน พ.ศ. 2567</t>
  </si>
  <si>
    <t>สำหรับรอบระยะเวลาสามเดือนสิ้นสุดวันที่ 30 กันยายน พ.ศ. 2567</t>
  </si>
  <si>
    <t>ณ วันที่ 30 กันยายน พ.ศ. 2567</t>
  </si>
  <si>
    <t>กำไร(ขาดทุน)สุทธิสำหรับรอบระยะเวลา</t>
  </si>
  <si>
    <t>กำไร(ขาดทุน)เบ็ดเสร็จรวมสำหรับรอบระยะเวลา</t>
  </si>
  <si>
    <t>การเปลี่ยนแปลงในส่วนของเจ้าของสำหรับรอบระยะเวลา</t>
  </si>
  <si>
    <t>กำไรเบ็ดเสร็จรวมสำหรับรอบระยะเวลา</t>
  </si>
  <si>
    <t>ขาดทุนเบ็ดเสร็จรวมสำหรับรอบระยะเวลา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</si>
  <si>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</si>
  <si>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</si>
  <si>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รายได้เงินอุดหนุนจากรัฐบาล</t>
  </si>
  <si>
    <t>ขาดทุนจากการลดทุนของบริษัทย่อย</t>
  </si>
  <si>
    <t>เงินสดจ่ายเพื่อซื้อสินทรัพย์ทางการเงินที่วัดมูลค่าด้วย</t>
  </si>
  <si>
    <t>เงินปันผลรับจากบริษัทย่อย</t>
  </si>
  <si>
    <t>ยอดยกมา ณ วันที่ 1 มกราคม พ.ศ. 2566</t>
  </si>
  <si>
    <t>ยอดคงเหลือ ณ วันที่ 30 กันยายน พ.ศ. 2566</t>
  </si>
  <si>
    <t>ยอดยกมา ณ วันที่ 1 มกราคม พ.ศ. 2567</t>
  </si>
  <si>
    <t>ยอดคงเหลือ ณ วันที่ 30 กันยายน พ.ศ. 2567</t>
  </si>
  <si>
    <t xml:space="preserve">เงินสดรับจากการจำหน่ายที่ดิน อาคารและอุปกรณ์            </t>
  </si>
  <si>
    <t>งบการเปลี่ยนแปลงส่วนของเจ้าของ</t>
  </si>
  <si>
    <t xml:space="preserve">   ลูกหนี้การค้า</t>
  </si>
  <si>
    <t xml:space="preserve">   ที่คาดว่าจะไม่ได้รับคืน</t>
  </si>
  <si>
    <t>-  เจ้าหนี้การค้าและเจ้าหนี้หมุนเวียนอื่น</t>
  </si>
  <si>
    <t>งบกระแสเงินสด</t>
  </si>
  <si>
    <t>เงินสดรับชำระคืนเงินให้กู้ยืมระยะสั้นจากบริษัทย่อย</t>
  </si>
  <si>
    <t>ดอกเบี้ยรับจากเงินให้กู้ยืมระยะสั้นแก่บริษัทย่อย</t>
  </si>
  <si>
    <t>เงินสดและรายการเทียบเท่าเพิ่มขึ้น(ลดลง)สุทธิ</t>
  </si>
  <si>
    <t>ข้อมูลเพิ่มเติมกระแสเงินสด</t>
  </si>
  <si>
    <t>รายการที่ไม่ใช่เงินสดที่มีสาระสำคัญ มีดังนี้</t>
  </si>
  <si>
    <t>เจ้าหนี้จากการซื้อที่ดิน อาคารและอุปกรณ์ ณ วันที่ 30 กันยายน</t>
  </si>
  <si>
    <t>การเพิ่มขึ้นของสินทรัพย์สิทธิการใช้จากสัญญาเช่า</t>
  </si>
  <si>
    <t>ขาดทุนจากการตัดจำหน่ายที่ดิน อาคาร และ อุปกรณ์</t>
  </si>
  <si>
    <t>ขาดทุนจากการตัดจำหน่ายสินทรัพย์ไม่มีตัวตน</t>
  </si>
  <si>
    <t>ส่วนของผู้เป็นเจ้าของ</t>
  </si>
  <si>
    <t>เงินสดจ่ายชำระเงินกู้ยืมระยะยาวจากกิจการที่เกี่ยวข้องกัน</t>
  </si>
  <si>
    <t>ภาษีหัก ณ ที่จ่ายรอขอคืน - สุทธิ</t>
  </si>
  <si>
    <t xml:space="preserve">(กลับรายการ)ค่าเผื่อภาษีเงินได้หัก ณ ที่จ่าย </t>
  </si>
  <si>
    <t>กำไรจากการจำหน่ายที่ดิน อาคาร และ อุปกรณ์</t>
  </si>
  <si>
    <t>เงินสดสุทธิใช้ไปในกิจกรรมจัดหาเงิน</t>
  </si>
  <si>
    <t>การโอนส่วนเกินมูลค่าหุ้นและสำรองตามกฎหมาย</t>
  </si>
  <si>
    <t>-  ลูกหนี้การค้าและลูกหนี้หมุนเวียนอื่น</t>
  </si>
  <si>
    <t xml:space="preserve">   ไปชดเชยขาดทุนสะสม</t>
  </si>
  <si>
    <t xml:space="preserve">   ที่คาดว่าจะเกิดขึ้น</t>
  </si>
  <si>
    <t>กำไร(ขาดทุน)เบ็ดเสร็จรวมสำหรับ</t>
  </si>
  <si>
    <t xml:space="preserve">   รอบระยะเวลา</t>
  </si>
  <si>
    <t>กลับรายการค่าเผื่อผลขาดทุนด้านเครดิต</t>
  </si>
  <si>
    <t>กลับรายการค่าเผื่อผลขาดทุนที่คาดว่าจะเกิดขึ้นของ</t>
  </si>
  <si>
    <t>กลับรายการค่าเผื่อผลขาดทุนด้านเครดิตที่คาดว่าจะเกิดขึ้น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</si>
</sst>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;\(#,##0\);&quot;-&quot;;@"/>
    <numFmt numFmtId="167" formatCode="#,##0;\(#,##0\)"/>
    <numFmt numFmtId="168" formatCode="#,##0;\(#,##0\);\-"/>
    <numFmt numFmtId="169" formatCode="&quot;$&quot;#,##0_);\(&quot;$&quot;#,##0\)"/>
    <numFmt numFmtId="170" formatCode="#,##0.0000;\(#,##0.0000\);\-"/>
    <numFmt numFmtId="171" formatCode="_(* #,##0_);_(* \(#,##0\);_(* &quot;-&quot;??_);_(@_)"/>
    <numFmt numFmtId="172" formatCode="_(* #,##0_);_(* \(#,##0\);_(* &quot;-&quot;_);_(@_)"/>
  </numFmts>
  <fonts count="1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AngsanaUPC"/>
      <family val="1"/>
    </font>
    <font>
      <b/>
      <sz val="12"/>
      <name val="Browallia New"/>
      <family val="2"/>
    </font>
    <font>
      <sz val="12"/>
      <name val="Browallia New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b/>
      <u/>
      <sz val="12"/>
      <name val="Browallia New"/>
      <family val="2"/>
    </font>
    <font>
      <b/>
      <sz val="12"/>
      <color theme="1"/>
      <name val="Browallia New"/>
      <family val="2"/>
    </font>
    <font>
      <sz val="12"/>
      <color theme="1"/>
      <name val="Browallia New"/>
      <family val="2"/>
    </font>
    <font>
      <u/>
      <sz val="12"/>
      <name val="Browallia Ne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/>
    <xf numFmtId="0" fontId="8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2" fillId="0" borderId="0"/>
    <xf numFmtId="0" fontId="1" fillId="0" borderId="0"/>
    <xf numFmtId="164" fontId="4" fillId="0" borderId="0" applyFont="0" applyFill="0" applyBorder="0" applyAlignment="0" applyProtection="0"/>
    <xf numFmtId="0" fontId="4" fillId="0" borderId="0"/>
    <xf numFmtId="4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09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165" fontId="6" fillId="0" borderId="0" xfId="1" applyNumberFormat="1" applyFont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0" borderId="0" xfId="1" applyNumberFormat="1" applyFont="1" applyBorder="1" applyAlignment="1">
      <alignment horizontal="right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6" fontId="6" fillId="0" borderId="0" xfId="2" applyNumberFormat="1" applyFont="1" applyBorder="1" applyAlignment="1">
      <alignment horizontal="right" vertical="center"/>
    </xf>
    <xf numFmtId="166" fontId="6" fillId="0" borderId="1" xfId="1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25" applyFont="1" applyBorder="1" applyAlignment="1">
      <alignment horizontal="right" vertical="center" wrapText="1"/>
    </xf>
    <xf numFmtId="0" fontId="5" fillId="0" borderId="0" xfId="25" applyFont="1" applyAlignment="1">
      <alignment horizontal="right" vertical="center" wrapText="1"/>
    </xf>
    <xf numFmtId="165" fontId="6" fillId="0" borderId="0" xfId="1" applyNumberFormat="1" applyFont="1" applyBorder="1" applyAlignment="1">
      <alignment vertical="center"/>
    </xf>
    <xf numFmtId="0" fontId="6" fillId="0" borderId="0" xfId="0" applyFont="1" applyAlignment="1">
      <alignment horizontal="justify" vertical="center" wrapText="1"/>
    </xf>
    <xf numFmtId="165" fontId="6" fillId="0" borderId="0" xfId="1" applyNumberFormat="1" applyFont="1" applyFill="1" applyBorder="1" applyAlignment="1">
      <alignment vertical="center"/>
    </xf>
    <xf numFmtId="0" fontId="6" fillId="0" borderId="0" xfId="23" applyFont="1" applyAlignment="1">
      <alignment horizontal="left" vertical="center"/>
    </xf>
    <xf numFmtId="166" fontId="5" fillId="0" borderId="0" xfId="1" applyNumberFormat="1" applyFont="1" applyBorder="1" applyAlignment="1">
      <alignment horizontal="right" vertical="center"/>
    </xf>
    <xf numFmtId="166" fontId="5" fillId="0" borderId="0" xfId="1" applyNumberFormat="1" applyFont="1" applyBorder="1" applyAlignment="1">
      <alignment vertical="center"/>
    </xf>
    <xf numFmtId="166" fontId="5" fillId="0" borderId="0" xfId="1" applyNumberFormat="1" applyFont="1" applyFill="1" applyBorder="1" applyAlignment="1">
      <alignment vertical="center"/>
    </xf>
    <xf numFmtId="166" fontId="6" fillId="0" borderId="0" xfId="2" applyNumberFormat="1" applyFont="1" applyAlignment="1">
      <alignment horizontal="right" vertical="center" wrapText="1"/>
    </xf>
    <xf numFmtId="166" fontId="6" fillId="0" borderId="0" xfId="2" applyNumberFormat="1" applyFont="1" applyBorder="1" applyAlignment="1">
      <alignment horizontal="right" vertical="center" wrapText="1"/>
    </xf>
    <xf numFmtId="166" fontId="6" fillId="0" borderId="0" xfId="2" applyNumberFormat="1" applyFont="1" applyFill="1" applyAlignment="1">
      <alignment horizontal="right" vertical="center" wrapText="1"/>
    </xf>
    <xf numFmtId="166" fontId="6" fillId="0" borderId="0" xfId="2" applyNumberFormat="1" applyFont="1" applyFill="1" applyBorder="1" applyAlignment="1">
      <alignment horizontal="right" vertical="center" wrapText="1"/>
    </xf>
    <xf numFmtId="166" fontId="6" fillId="0" borderId="0" xfId="2" applyNumberFormat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1" xfId="0" quotePrefix="1" applyFont="1" applyBorder="1" applyAlignment="1">
      <alignment vertical="center"/>
    </xf>
    <xf numFmtId="0" fontId="6" fillId="0" borderId="1" xfId="0" applyFont="1" applyBorder="1" applyAlignment="1">
      <alignment horizontal="centerContinuous" vertical="center"/>
    </xf>
    <xf numFmtId="0" fontId="5" fillId="0" borderId="0" xfId="0" quotePrefix="1" applyFont="1" applyAlignment="1">
      <alignment vertical="center"/>
    </xf>
    <xf numFmtId="0" fontId="5" fillId="0" borderId="0" xfId="25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168" fontId="6" fillId="0" borderId="0" xfId="10" applyNumberFormat="1" applyFont="1" applyFill="1" applyAlignment="1">
      <alignment horizontal="right" vertical="center" wrapText="1"/>
    </xf>
    <xf numFmtId="166" fontId="6" fillId="0" borderId="0" xfId="3" applyNumberFormat="1" applyFont="1" applyFill="1" applyBorder="1" applyAlignment="1">
      <alignment horizontal="right" vertical="center"/>
    </xf>
    <xf numFmtId="168" fontId="6" fillId="0" borderId="0" xfId="2" applyNumberFormat="1" applyFont="1" applyFill="1" applyBorder="1" applyAlignment="1">
      <alignment horizontal="right" vertical="center"/>
    </xf>
    <xf numFmtId="3" fontId="6" fillId="0" borderId="0" xfId="0" applyNumberFormat="1" applyFont="1" applyAlignment="1">
      <alignment vertical="center"/>
    </xf>
    <xf numFmtId="0" fontId="6" fillId="0" borderId="0" xfId="23" applyFont="1" applyAlignment="1">
      <alignment vertical="center"/>
    </xf>
    <xf numFmtId="166" fontId="6" fillId="0" borderId="1" xfId="3" applyNumberFormat="1" applyFont="1" applyFill="1" applyBorder="1" applyAlignment="1">
      <alignment horizontal="right" vertical="center"/>
    </xf>
    <xf numFmtId="168" fontId="6" fillId="0" borderId="1" xfId="2" applyNumberFormat="1" applyFont="1" applyFill="1" applyBorder="1" applyAlignment="1">
      <alignment horizontal="right" vertical="center"/>
    </xf>
    <xf numFmtId="168" fontId="6" fillId="0" borderId="0" xfId="2" applyNumberFormat="1" applyFont="1" applyFill="1" applyAlignment="1">
      <alignment horizontal="right" vertical="center" wrapText="1"/>
    </xf>
    <xf numFmtId="166" fontId="6" fillId="0" borderId="1" xfId="2" applyNumberFormat="1" applyFont="1" applyBorder="1" applyAlignment="1">
      <alignment horizontal="right" vertical="center" wrapText="1"/>
    </xf>
    <xf numFmtId="168" fontId="6" fillId="0" borderId="1" xfId="2" applyNumberFormat="1" applyFont="1" applyFill="1" applyBorder="1" applyAlignment="1">
      <alignment horizontal="right" vertical="center" wrapText="1"/>
    </xf>
    <xf numFmtId="166" fontId="6" fillId="0" borderId="0" xfId="2" applyNumberFormat="1" applyFont="1" applyAlignment="1">
      <alignment horizontal="justify" vertical="center" wrapText="1"/>
    </xf>
    <xf numFmtId="168" fontId="6" fillId="0" borderId="0" xfId="10" applyNumberFormat="1" applyFont="1" applyFill="1" applyBorder="1" applyAlignment="1">
      <alignment horizontal="right" vertical="center" wrapText="1"/>
    </xf>
    <xf numFmtId="166" fontId="6" fillId="0" borderId="2" xfId="2" applyNumberFormat="1" applyFont="1" applyBorder="1" applyAlignment="1">
      <alignment horizontal="right" vertical="center" wrapText="1"/>
    </xf>
    <xf numFmtId="43" fontId="6" fillId="0" borderId="0" xfId="1" applyFont="1" applyAlignment="1">
      <alignment vertical="center"/>
    </xf>
    <xf numFmtId="0" fontId="6" fillId="0" borderId="0" xfId="23" applyFont="1" applyAlignment="1">
      <alignment horizontal="center" vertical="center"/>
    </xf>
    <xf numFmtId="166" fontId="6" fillId="0" borderId="0" xfId="10" applyNumberFormat="1" applyFont="1" applyFill="1" applyAlignment="1">
      <alignment horizontal="right" vertical="center" wrapText="1"/>
    </xf>
    <xf numFmtId="0" fontId="6" fillId="0" borderId="0" xfId="21" applyFont="1" applyAlignment="1">
      <alignment horizontal="center" vertical="center"/>
    </xf>
    <xf numFmtId="166" fontId="6" fillId="0" borderId="0" xfId="13" applyNumberFormat="1" applyFont="1" applyAlignment="1">
      <alignment horizontal="right" vertical="center" wrapText="1"/>
    </xf>
    <xf numFmtId="166" fontId="6" fillId="0" borderId="0" xfId="10" applyNumberFormat="1" applyFont="1" applyFill="1" applyAlignment="1">
      <alignment vertical="center"/>
    </xf>
    <xf numFmtId="0" fontId="6" fillId="0" borderId="0" xfId="0" applyFont="1" applyAlignment="1">
      <alignment horizontal="justify" vertical="center"/>
    </xf>
    <xf numFmtId="166" fontId="6" fillId="0" borderId="1" xfId="13" applyNumberFormat="1" applyFont="1" applyBorder="1" applyAlignment="1">
      <alignment horizontal="right" vertical="center" wrapText="1"/>
    </xf>
    <xf numFmtId="166" fontId="6" fillId="0" borderId="1" xfId="10" applyNumberFormat="1" applyFont="1" applyFill="1" applyBorder="1" applyAlignment="1">
      <alignment horizontal="right" vertical="center" wrapText="1"/>
    </xf>
    <xf numFmtId="166" fontId="6" fillId="0" borderId="0" xfId="10" applyNumberFormat="1" applyFont="1" applyFill="1" applyBorder="1" applyAlignment="1">
      <alignment horizontal="right" vertical="center" wrapText="1"/>
    </xf>
    <xf numFmtId="166" fontId="6" fillId="0" borderId="0" xfId="2" applyNumberFormat="1" applyFont="1" applyFill="1" applyAlignment="1">
      <alignment vertical="center"/>
    </xf>
    <xf numFmtId="166" fontId="6" fillId="0" borderId="1" xfId="2" applyNumberFormat="1" applyFont="1" applyFill="1" applyBorder="1" applyAlignment="1">
      <alignment horizontal="right" vertical="center" wrapText="1"/>
    </xf>
    <xf numFmtId="49" fontId="6" fillId="0" borderId="0" xfId="23" applyNumberFormat="1" applyFont="1" applyAlignment="1">
      <alignment vertical="center"/>
    </xf>
    <xf numFmtId="0" fontId="6" fillId="0" borderId="0" xfId="21" applyFont="1" applyAlignment="1">
      <alignment vertical="center"/>
    </xf>
    <xf numFmtId="166" fontId="6" fillId="0" borderId="0" xfId="2" applyNumberFormat="1" applyFont="1" applyFill="1" applyBorder="1" applyAlignment="1">
      <alignment horizontal="right" vertical="center"/>
    </xf>
    <xf numFmtId="166" fontId="6" fillId="0" borderId="0" xfId="10" applyNumberFormat="1" applyFont="1" applyAlignment="1">
      <alignment horizontal="right" vertical="center" wrapText="1"/>
    </xf>
    <xf numFmtId="166" fontId="6" fillId="0" borderId="2" xfId="2" applyNumberFormat="1" applyFont="1" applyFill="1" applyBorder="1" applyAlignment="1">
      <alignment horizontal="right" vertical="center"/>
    </xf>
    <xf numFmtId="0" fontId="5" fillId="0" borderId="0" xfId="21" applyFont="1" applyAlignment="1">
      <alignment horizontal="center" vertical="center"/>
    </xf>
    <xf numFmtId="0" fontId="10" fillId="0" borderId="0" xfId="21" applyFont="1" applyAlignment="1">
      <alignment horizontal="center" vertical="center"/>
    </xf>
    <xf numFmtId="166" fontId="5" fillId="0" borderId="0" xfId="2" quotePrefix="1" applyNumberFormat="1" applyFont="1" applyBorder="1" applyAlignment="1">
      <alignment horizontal="right" vertical="center"/>
    </xf>
    <xf numFmtId="166" fontId="5" fillId="0" borderId="0" xfId="2" quotePrefix="1" applyNumberFormat="1" applyFont="1" applyFill="1" applyBorder="1" applyAlignment="1">
      <alignment horizontal="right" vertical="center"/>
    </xf>
    <xf numFmtId="166" fontId="5" fillId="0" borderId="0" xfId="21" applyNumberFormat="1" applyFont="1" applyAlignment="1">
      <alignment vertical="center"/>
    </xf>
    <xf numFmtId="166" fontId="6" fillId="0" borderId="0" xfId="21" applyNumberFormat="1" applyFont="1" applyAlignment="1">
      <alignment vertical="center"/>
    </xf>
    <xf numFmtId="166" fontId="6" fillId="0" borderId="0" xfId="10" applyNumberFormat="1" applyFont="1" applyAlignment="1">
      <alignment vertical="center"/>
    </xf>
    <xf numFmtId="166" fontId="6" fillId="0" borderId="1" xfId="13" applyNumberFormat="1" applyFont="1" applyBorder="1" applyAlignment="1">
      <alignment vertical="center"/>
    </xf>
    <xf numFmtId="166" fontId="6" fillId="0" borderId="1" xfId="10" applyNumberFormat="1" applyFont="1" applyBorder="1" applyAlignment="1">
      <alignment horizontal="right" vertical="center" wrapText="1"/>
    </xf>
    <xf numFmtId="165" fontId="6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25" applyFont="1" applyAlignment="1">
      <alignment vertical="center"/>
    </xf>
    <xf numFmtId="0" fontId="12" fillId="0" borderId="0" xfId="25" applyFont="1" applyAlignment="1">
      <alignment horizontal="center" vertical="center"/>
    </xf>
    <xf numFmtId="166" fontId="12" fillId="0" borderId="0" xfId="25" applyNumberFormat="1" applyFont="1" applyAlignment="1">
      <alignment horizontal="right" vertical="center"/>
    </xf>
    <xf numFmtId="166" fontId="6" fillId="0" borderId="0" xfId="25" applyNumberFormat="1" applyFont="1" applyAlignment="1">
      <alignment horizontal="right" vertical="center"/>
    </xf>
    <xf numFmtId="171" fontId="6" fillId="0" borderId="0" xfId="3" applyNumberFormat="1" applyFont="1" applyFill="1" applyBorder="1" applyAlignment="1">
      <alignment horizontal="right" vertical="center"/>
    </xf>
    <xf numFmtId="172" fontId="6" fillId="0" borderId="0" xfId="13" applyNumberFormat="1" applyFont="1" applyAlignment="1">
      <alignment horizontal="right" vertical="center" wrapText="1"/>
    </xf>
    <xf numFmtId="172" fontId="6" fillId="0" borderId="0" xfId="10" applyNumberFormat="1" applyFont="1" applyFill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66" fontId="6" fillId="0" borderId="0" xfId="10" applyNumberFormat="1" applyFont="1" applyFill="1" applyAlignment="1">
      <alignment horizontal="right" vertical="center"/>
    </xf>
    <xf numFmtId="166" fontId="6" fillId="0" borderId="0" xfId="10" applyNumberFormat="1" applyFont="1" applyFill="1" applyBorder="1" applyAlignment="1">
      <alignment horizontal="right" vertical="center"/>
    </xf>
    <xf numFmtId="166" fontId="6" fillId="0" borderId="0" xfId="1" applyNumberFormat="1" applyFont="1" applyFill="1" applyAlignment="1">
      <alignment horizontal="right" vertical="top" wrapText="1"/>
    </xf>
    <xf numFmtId="166" fontId="6" fillId="0" borderId="0" xfId="1" applyNumberFormat="1" applyFont="1" applyFill="1" applyBorder="1" applyAlignment="1">
      <alignment horizontal="right" vertical="top" wrapText="1"/>
    </xf>
    <xf numFmtId="166" fontId="6" fillId="0" borderId="0" xfId="10" applyNumberFormat="1" applyFont="1" applyFill="1" applyAlignment="1">
      <alignment horizontal="center" vertical="center"/>
    </xf>
    <xf numFmtId="166" fontId="6" fillId="0" borderId="1" xfId="10" applyNumberFormat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left" vertical="center" wrapText="1"/>
    </xf>
    <xf numFmtId="165" fontId="6" fillId="0" borderId="1" xfId="1" applyNumberFormat="1" applyFont="1" applyBorder="1" applyAlignment="1">
      <alignment horizontal="right" vertical="center" wrapText="1"/>
    </xf>
    <xf numFmtId="0" fontId="5" fillId="0" borderId="0" xfId="23" applyFont="1" applyAlignment="1">
      <alignment horizontal="left" vertical="center"/>
    </xf>
    <xf numFmtId="166" fontId="6" fillId="0" borderId="1" xfId="10" applyNumberFormat="1" applyFont="1" applyBorder="1" applyAlignment="1">
      <alignment horizontal="right" vertical="center"/>
    </xf>
    <xf numFmtId="166" fontId="6" fillId="0" borderId="0" xfId="1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166" fontId="6" fillId="0" borderId="0" xfId="10" applyNumberFormat="1" applyFont="1" applyAlignment="1">
      <alignment horizontal="right" vertical="center"/>
    </xf>
    <xf numFmtId="166" fontId="6" fillId="0" borderId="0" xfId="1" applyNumberFormat="1" applyFont="1" applyFill="1" applyAlignment="1">
      <alignment vertical="top"/>
    </xf>
    <xf numFmtId="165" fontId="6" fillId="0" borderId="0" xfId="1" applyNumberFormat="1" applyFont="1" applyAlignment="1">
      <alignment horizontal="right" vertical="center" wrapText="1"/>
    </xf>
    <xf numFmtId="165" fontId="6" fillId="0" borderId="0" xfId="1" applyNumberFormat="1" applyFont="1" applyFill="1" applyAlignment="1">
      <alignment horizontal="right" vertical="center" wrapText="1"/>
    </xf>
    <xf numFmtId="166" fontId="6" fillId="0" borderId="0" xfId="1" applyNumberFormat="1" applyFont="1" applyFill="1" applyBorder="1" applyAlignment="1">
      <alignment vertical="top"/>
    </xf>
    <xf numFmtId="166" fontId="6" fillId="0" borderId="1" xfId="30" applyNumberFormat="1" applyFont="1" applyFill="1" applyBorder="1" applyAlignment="1">
      <alignment horizontal="right" vertical="top"/>
    </xf>
    <xf numFmtId="166" fontId="6" fillId="0" borderId="2" xfId="1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167" fontId="6" fillId="0" borderId="0" xfId="1" applyNumberFormat="1" applyFont="1" applyBorder="1" applyAlignment="1">
      <alignment vertical="center"/>
    </xf>
    <xf numFmtId="166" fontId="6" fillId="0" borderId="1" xfId="2" applyNumberFormat="1" applyFont="1" applyFill="1" applyBorder="1" applyAlignment="1">
      <alignment horizontal="right" vertical="center"/>
    </xf>
    <xf numFmtId="167" fontId="6" fillId="0" borderId="2" xfId="1" applyNumberFormat="1" applyFont="1" applyBorder="1" applyAlignment="1">
      <alignment vertical="center"/>
    </xf>
    <xf numFmtId="170" fontId="6" fillId="0" borderId="0" xfId="1" applyNumberFormat="1" applyFont="1" applyFill="1" applyAlignment="1">
      <alignment horizontal="right" vertical="top"/>
    </xf>
    <xf numFmtId="170" fontId="6" fillId="0" borderId="0" xfId="1" applyNumberFormat="1" applyFont="1" applyFill="1" applyAlignment="1">
      <alignment horizontal="right" vertical="center"/>
    </xf>
    <xf numFmtId="170" fontId="6" fillId="0" borderId="0" xfId="1" applyNumberFormat="1" applyFont="1" applyFill="1" applyAlignment="1">
      <alignment vertical="top"/>
    </xf>
    <xf numFmtId="0" fontId="5" fillId="0" borderId="1" xfId="0" applyFont="1" applyBorder="1" applyAlignment="1">
      <alignment horizontal="justify" vertical="center" wrapText="1"/>
    </xf>
    <xf numFmtId="165" fontId="6" fillId="0" borderId="1" xfId="1" applyNumberFormat="1" applyFont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6" fontId="6" fillId="0" borderId="0" xfId="2" applyNumberFormat="1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67" fontId="6" fillId="0" borderId="1" xfId="1" applyNumberFormat="1" applyFont="1" applyBorder="1" applyAlignment="1">
      <alignment vertical="center"/>
    </xf>
    <xf numFmtId="167" fontId="5" fillId="0" borderId="0" xfId="0" applyNumberFormat="1" applyFont="1" applyAlignment="1">
      <alignment horizontal="left" vertical="center"/>
    </xf>
    <xf numFmtId="167" fontId="5" fillId="0" borderId="1" xfId="0" applyNumberFormat="1" applyFont="1" applyBorder="1" applyAlignment="1">
      <alignment horizontal="left" vertical="center"/>
    </xf>
    <xf numFmtId="167" fontId="6" fillId="0" borderId="0" xfId="0" applyNumberFormat="1" applyFont="1" applyAlignment="1">
      <alignment horizontal="centerContinuous" vertical="center"/>
    </xf>
    <xf numFmtId="167" fontId="5" fillId="0" borderId="1" xfId="2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vertical="center"/>
    </xf>
    <xf numFmtId="167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vertical="center"/>
    </xf>
    <xf numFmtId="167" fontId="5" fillId="0" borderId="0" xfId="2" applyNumberFormat="1" applyFont="1" applyFill="1" applyBorder="1" applyAlignment="1">
      <alignment horizontal="right" vertical="center"/>
    </xf>
    <xf numFmtId="167" fontId="5" fillId="0" borderId="0" xfId="2" quotePrefix="1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7" fontId="5" fillId="0" borderId="1" xfId="0" applyNumberFormat="1" applyFont="1" applyBorder="1" applyAlignment="1">
      <alignment horizontal="right" vertical="center"/>
    </xf>
    <xf numFmtId="167" fontId="5" fillId="0" borderId="0" xfId="26" applyNumberFormat="1" applyFont="1" applyAlignment="1">
      <alignment vertical="center"/>
    </xf>
    <xf numFmtId="167" fontId="6" fillId="0" borderId="0" xfId="26" applyNumberFormat="1" applyFont="1" applyAlignment="1">
      <alignment horizontal="left" vertical="center"/>
    </xf>
    <xf numFmtId="166" fontId="6" fillId="0" borderId="0" xfId="19" applyNumberFormat="1" applyFont="1" applyBorder="1" applyAlignment="1">
      <alignment horizontal="right" vertical="center"/>
    </xf>
    <xf numFmtId="166" fontId="6" fillId="0" borderId="1" xfId="2" applyNumberFormat="1" applyFont="1" applyBorder="1" applyAlignment="1">
      <alignment horizontal="right" vertical="center"/>
    </xf>
    <xf numFmtId="167" fontId="6" fillId="0" borderId="1" xfId="0" applyNumberFormat="1" applyFont="1" applyBorder="1" applyAlignment="1">
      <alignment horizontal="right" vertical="center"/>
    </xf>
    <xf numFmtId="167" fontId="5" fillId="0" borderId="0" xfId="0" quotePrefix="1" applyNumberFormat="1" applyFont="1" applyAlignment="1">
      <alignment horizontal="left" vertical="center"/>
    </xf>
    <xf numFmtId="167" fontId="6" fillId="0" borderId="2" xfId="2" applyNumberFormat="1" applyFont="1" applyFill="1" applyBorder="1" applyAlignment="1">
      <alignment horizontal="right" vertical="center"/>
    </xf>
    <xf numFmtId="167" fontId="6" fillId="0" borderId="0" xfId="2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left" vertical="center"/>
    </xf>
    <xf numFmtId="167" fontId="6" fillId="0" borderId="1" xfId="0" applyNumberFormat="1" applyFont="1" applyBorder="1" applyAlignment="1">
      <alignment vertical="center"/>
    </xf>
    <xf numFmtId="0" fontId="5" fillId="0" borderId="0" xfId="25" applyFont="1" applyAlignment="1">
      <alignment vertical="center"/>
    </xf>
    <xf numFmtId="0" fontId="6" fillId="0" borderId="0" xfId="25" applyFont="1" applyAlignment="1">
      <alignment vertical="center"/>
    </xf>
    <xf numFmtId="0" fontId="6" fillId="0" borderId="0" xfId="25" applyFont="1" applyAlignment="1">
      <alignment horizontal="center" vertical="center"/>
    </xf>
    <xf numFmtId="167" fontId="5" fillId="0" borderId="0" xfId="25" quotePrefix="1" applyNumberFormat="1" applyFont="1" applyAlignment="1">
      <alignment horizontal="left" vertical="center"/>
    </xf>
    <xf numFmtId="167" fontId="5" fillId="0" borderId="1" xfId="25" quotePrefix="1" applyNumberFormat="1" applyFont="1" applyBorder="1" applyAlignment="1">
      <alignment horizontal="left" vertical="center"/>
    </xf>
    <xf numFmtId="0" fontId="6" fillId="0" borderId="1" xfId="25" applyFont="1" applyBorder="1" applyAlignment="1">
      <alignment vertical="center"/>
    </xf>
    <xf numFmtId="0" fontId="6" fillId="0" borderId="1" xfId="25" applyFont="1" applyBorder="1" applyAlignment="1">
      <alignment horizontal="center" vertical="center"/>
    </xf>
    <xf numFmtId="0" fontId="5" fillId="0" borderId="0" xfId="25" quotePrefix="1" applyFont="1" applyAlignment="1">
      <alignment vertical="center"/>
    </xf>
    <xf numFmtId="0" fontId="5" fillId="0" borderId="0" xfId="25" applyFont="1" applyAlignment="1">
      <alignment horizontal="justify" vertical="center" wrapText="1"/>
    </xf>
    <xf numFmtId="0" fontId="5" fillId="0" borderId="0" xfId="25" applyFont="1" applyAlignment="1">
      <alignment horizontal="center" vertical="center" wrapText="1"/>
    </xf>
    <xf numFmtId="0" fontId="5" fillId="0" borderId="0" xfId="25" applyFont="1" applyAlignment="1">
      <alignment vertical="center" wrapText="1"/>
    </xf>
    <xf numFmtId="167" fontId="5" fillId="0" borderId="1" xfId="25" applyNumberFormat="1" applyFont="1" applyBorder="1" applyAlignment="1">
      <alignment horizontal="center" vertical="center"/>
    </xf>
    <xf numFmtId="167" fontId="5" fillId="0" borderId="0" xfId="25" applyNumberFormat="1" applyFont="1" applyAlignment="1">
      <alignment horizontal="left" vertical="center"/>
    </xf>
    <xf numFmtId="167" fontId="6" fillId="0" borderId="0" xfId="25" applyNumberFormat="1" applyFont="1" applyAlignment="1">
      <alignment horizontal="left" vertical="center"/>
    </xf>
    <xf numFmtId="166" fontId="6" fillId="0" borderId="0" xfId="11" applyNumberFormat="1" applyFont="1" applyFill="1" applyAlignment="1">
      <alignment horizontal="right" vertical="center"/>
    </xf>
    <xf numFmtId="166" fontId="6" fillId="0" borderId="0" xfId="11" applyNumberFormat="1" applyFont="1" applyFill="1" applyBorder="1" applyAlignment="1">
      <alignment horizontal="right" vertical="center"/>
    </xf>
    <xf numFmtId="165" fontId="6" fillId="0" borderId="0" xfId="7" applyNumberFormat="1" applyFont="1" applyFill="1" applyBorder="1" applyAlignment="1">
      <alignment horizontal="right" vertical="center" wrapText="1"/>
    </xf>
    <xf numFmtId="165" fontId="6" fillId="0" borderId="0" xfId="7" applyNumberFormat="1" applyFont="1" applyFill="1" applyAlignment="1">
      <alignment vertical="center"/>
    </xf>
    <xf numFmtId="165" fontId="6" fillId="0" borderId="0" xfId="7" applyNumberFormat="1" applyFont="1" applyFill="1" applyBorder="1" applyAlignment="1">
      <alignment vertical="center"/>
    </xf>
    <xf numFmtId="167" fontId="6" fillId="0" borderId="0" xfId="2" applyNumberFormat="1" applyFont="1" applyFill="1" applyAlignment="1">
      <alignment horizontal="right" vertical="center"/>
    </xf>
    <xf numFmtId="165" fontId="6" fillId="0" borderId="0" xfId="2" applyNumberFormat="1" applyFont="1" applyFill="1" applyBorder="1" applyAlignment="1">
      <alignment horizontal="right" vertical="center" wrapText="1"/>
    </xf>
    <xf numFmtId="165" fontId="6" fillId="0" borderId="0" xfId="2" applyNumberFormat="1" applyFont="1" applyFill="1" applyBorder="1" applyAlignment="1">
      <alignment horizontal="right" vertical="center"/>
    </xf>
    <xf numFmtId="167" fontId="12" fillId="0" borderId="0" xfId="25" applyNumberFormat="1" applyFont="1" applyAlignment="1">
      <alignment horizontal="left" vertical="center"/>
    </xf>
    <xf numFmtId="167" fontId="6" fillId="0" borderId="0" xfId="25" quotePrefix="1" applyNumberFormat="1" applyFont="1" applyAlignment="1">
      <alignment horizontal="left" vertical="center"/>
    </xf>
    <xf numFmtId="165" fontId="6" fillId="0" borderId="0" xfId="2" applyNumberFormat="1" applyFont="1" applyFill="1" applyAlignment="1">
      <alignment horizontal="right" vertical="center"/>
    </xf>
    <xf numFmtId="166" fontId="6" fillId="0" borderId="1" xfId="11" applyNumberFormat="1" applyFont="1" applyFill="1" applyBorder="1" applyAlignment="1">
      <alignment horizontal="right" vertical="center"/>
    </xf>
    <xf numFmtId="167" fontId="5" fillId="0" borderId="0" xfId="25" applyNumberFormat="1" applyFont="1" applyAlignment="1">
      <alignment horizontal="center" vertical="center"/>
    </xf>
    <xf numFmtId="167" fontId="6" fillId="0" borderId="0" xfId="7" applyNumberFormat="1" applyFont="1" applyFill="1" applyAlignment="1">
      <alignment vertical="center"/>
    </xf>
    <xf numFmtId="167" fontId="6" fillId="0" borderId="0" xfId="7" applyNumberFormat="1" applyFont="1" applyFill="1" applyBorder="1" applyAlignment="1">
      <alignment vertical="center"/>
    </xf>
    <xf numFmtId="166" fontId="6" fillId="0" borderId="0" xfId="18" applyNumberFormat="1" applyFont="1" applyFill="1" applyBorder="1" applyAlignment="1">
      <alignment horizontal="right" vertical="center"/>
    </xf>
    <xf numFmtId="167" fontId="13" fillId="0" borderId="0" xfId="25" applyNumberFormat="1" applyFont="1" applyAlignment="1">
      <alignment horizontal="left" vertical="center"/>
    </xf>
    <xf numFmtId="166" fontId="6" fillId="0" borderId="1" xfId="18" applyNumberFormat="1" applyFont="1" applyFill="1" applyBorder="1" applyAlignment="1">
      <alignment horizontal="right" vertical="center"/>
    </xf>
    <xf numFmtId="167" fontId="5" fillId="0" borderId="1" xfId="25" quotePrefix="1" applyNumberFormat="1" applyFont="1" applyBorder="1" applyAlignment="1">
      <alignment vertical="center"/>
    </xf>
    <xf numFmtId="166" fontId="6" fillId="0" borderId="1" xfId="25" applyNumberFormat="1" applyFont="1" applyBorder="1" applyAlignment="1">
      <alignment horizontal="right" vertical="center"/>
    </xf>
    <xf numFmtId="0" fontId="6" fillId="0" borderId="0" xfId="25" applyFont="1" applyAlignment="1">
      <alignment horizontal="left" vertical="center"/>
    </xf>
    <xf numFmtId="167" fontId="5" fillId="0" borderId="0" xfId="25" applyNumberFormat="1" applyFont="1" applyAlignment="1">
      <alignment vertical="center"/>
    </xf>
    <xf numFmtId="167" fontId="6" fillId="0" borderId="0" xfId="25" applyNumberFormat="1" applyFont="1" applyAlignment="1">
      <alignment vertical="center"/>
    </xf>
    <xf numFmtId="0" fontId="12" fillId="0" borderId="0" xfId="25" applyFont="1" applyAlignment="1">
      <alignment horizontal="left" vertical="center"/>
    </xf>
    <xf numFmtId="167" fontId="6" fillId="0" borderId="1" xfId="7" applyNumberFormat="1" applyFont="1" applyFill="1" applyBorder="1" applyAlignment="1">
      <alignment vertical="top"/>
    </xf>
    <xf numFmtId="166" fontId="6" fillId="0" borderId="2" xfId="11" applyNumberFormat="1" applyFont="1" applyFill="1" applyBorder="1" applyAlignment="1">
      <alignment horizontal="right" vertical="center"/>
    </xf>
    <xf numFmtId="167" fontId="5" fillId="0" borderId="0" xfId="24" applyNumberFormat="1" applyFont="1" applyAlignment="1">
      <alignment horizontal="left" vertical="center"/>
    </xf>
    <xf numFmtId="167" fontId="6" fillId="0" borderId="0" xfId="24" applyNumberFormat="1" applyFont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Continuous" vertical="center"/>
    </xf>
    <xf numFmtId="167" fontId="6" fillId="0" borderId="1" xfId="2" applyNumberFormat="1" applyFont="1" applyFill="1" applyBorder="1" applyAlignment="1">
      <alignment horizontal="right" vertical="center"/>
    </xf>
    <xf numFmtId="167" fontId="6" fillId="0" borderId="1" xfId="2" applyNumberFormat="1" applyFont="1" applyFill="1" applyBorder="1" applyAlignment="1">
      <alignment horizontal="centerContinuous" vertical="center"/>
    </xf>
    <xf numFmtId="166" fontId="6" fillId="0" borderId="0" xfId="0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7" fontId="5" fillId="0" borderId="1" xfId="0" applyNumberFormat="1" applyFont="1" applyBorder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167" fontId="5" fillId="0" borderId="0" xfId="0" quotePrefix="1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171" fontId="12" fillId="0" borderId="0" xfId="1" applyNumberFormat="1" applyFont="1" applyFill="1" applyAlignment="1">
      <alignment vertical="center"/>
    </xf>
    <xf numFmtId="171" fontId="12" fillId="0" borderId="0" xfId="1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7" fontId="5" fillId="0" borderId="3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justify" vertical="center"/>
    </xf>
    <xf numFmtId="0" fontId="6" fillId="0" borderId="1" xfId="25" applyFont="1" applyBorder="1" applyAlignment="1">
      <alignment horizontal="center" vertical="center"/>
    </xf>
    <xf numFmtId="0" fontId="5" fillId="0" borderId="1" xfId="25" applyFont="1" applyBorder="1" applyAlignment="1">
      <alignment horizontal="center" vertical="center" wrapText="1"/>
    </xf>
    <xf numFmtId="0" fontId="5" fillId="0" borderId="3" xfId="25" applyFont="1" applyBorder="1" applyAlignment="1">
      <alignment horizontal="center" vertical="center" wrapText="1"/>
    </xf>
  </cellXfs>
  <cellStyles count="32">
    <cellStyle name="Comma" xfId="1" builtinId="3"/>
    <cellStyle name="Comma 153 2" xfId="31" xr:uid="{4FA68D72-9D8B-46BC-8A76-B72AE69D0DA8}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2 2 2" xfId="5" xr:uid="{00000000-0005-0000-0000-000004000000}"/>
    <cellStyle name="Comma 2 2 3" xfId="6" xr:uid="{00000000-0005-0000-0000-000005000000}"/>
    <cellStyle name="Comma 2 3" xfId="7" xr:uid="{00000000-0005-0000-0000-000006000000}"/>
    <cellStyle name="Comma 2 3 2" xfId="8" xr:uid="{00000000-0005-0000-0000-000007000000}"/>
    <cellStyle name="Comma 2 4" xfId="9" xr:uid="{00000000-0005-0000-0000-000008000000}"/>
    <cellStyle name="Comma 3" xfId="10" xr:uid="{00000000-0005-0000-0000-000009000000}"/>
    <cellStyle name="Comma 3 2" xfId="11" xr:uid="{00000000-0005-0000-0000-00000A000000}"/>
    <cellStyle name="Comma 3 2 2" xfId="12" xr:uid="{00000000-0005-0000-0000-00000B000000}"/>
    <cellStyle name="Comma 3 3" xfId="13" xr:uid="{00000000-0005-0000-0000-00000C000000}"/>
    <cellStyle name="Comma 3 4" xfId="14" xr:uid="{00000000-0005-0000-0000-00000D000000}"/>
    <cellStyle name="Comma 4" xfId="15" xr:uid="{00000000-0005-0000-0000-00000E000000}"/>
    <cellStyle name="Comma 4 2" xfId="16" xr:uid="{00000000-0005-0000-0000-00000F000000}"/>
    <cellStyle name="Comma 5" xfId="17" xr:uid="{00000000-0005-0000-0000-000010000000}"/>
    <cellStyle name="Comma_Major Q2'06 2" xfId="18" xr:uid="{00000000-0005-0000-0000-000011000000}"/>
    <cellStyle name="Comma_RGR Q2'03 - Eng" xfId="19" xr:uid="{00000000-0005-0000-0000-000012000000}"/>
    <cellStyle name="Currency 2" xfId="30" xr:uid="{45DFE6A2-3131-4834-8238-09617FED71D6}"/>
    <cellStyle name="Normal" xfId="0" builtinId="0"/>
    <cellStyle name="Normal 2" xfId="20" xr:uid="{00000000-0005-0000-0000-000014000000}"/>
    <cellStyle name="Normal 2 11 4" xfId="21" xr:uid="{00000000-0005-0000-0000-000015000000}"/>
    <cellStyle name="Normal 2 2" xfId="22" xr:uid="{00000000-0005-0000-0000-000016000000}"/>
    <cellStyle name="Normal 3" xfId="23" xr:uid="{00000000-0005-0000-0000-000017000000}"/>
    <cellStyle name="Normal 3 2" xfId="24" xr:uid="{00000000-0005-0000-0000-000018000000}"/>
    <cellStyle name="Normal 4" xfId="25" xr:uid="{00000000-0005-0000-0000-000019000000}"/>
    <cellStyle name="Normal 7" xfId="26" xr:uid="{00000000-0005-0000-0000-00001A000000}"/>
    <cellStyle name="Normal 8" xfId="27" xr:uid="{00000000-0005-0000-0000-00001B000000}"/>
    <cellStyle name="เครื่องหมายจุลภาค_MS-q103" xfId="28" xr:uid="{00000000-0005-0000-0000-00001C000000}"/>
    <cellStyle name="ปกติ_MS-q103" xfId="29" xr:uid="{00000000-0005-0000-0000-00001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3"/>
  <sheetViews>
    <sheetView tabSelected="1" zoomScale="115" zoomScaleNormal="115" zoomScaleSheetLayoutView="115" workbookViewId="0">
      <selection activeCell="D8" sqref="D8"/>
    </sheetView>
  </sheetViews>
  <sheetFormatPr defaultColWidth="9.42578125" defaultRowHeight="20.100000000000001" customHeight="1"/>
  <cols>
    <col min="1" max="1" width="1.42578125" style="2" customWidth="1"/>
    <col min="2" max="2" width="1.5703125" style="2" customWidth="1"/>
    <col min="3" max="3" width="26.42578125" style="2" customWidth="1"/>
    <col min="4" max="4" width="8" style="2" customWidth="1"/>
    <col min="5" max="5" width="0.5703125" style="2" customWidth="1"/>
    <col min="6" max="6" width="13.5703125" style="2" customWidth="1"/>
    <col min="7" max="7" width="0.5703125" style="2" customWidth="1"/>
    <col min="8" max="8" width="11.42578125" style="2" customWidth="1"/>
    <col min="9" max="9" width="0.5703125" style="2" customWidth="1"/>
    <col min="10" max="10" width="13.5703125" style="2" customWidth="1"/>
    <col min="11" max="11" width="0.5703125" style="2" customWidth="1"/>
    <col min="12" max="12" width="11.42578125" style="2" customWidth="1"/>
    <col min="13" max="13" width="9.42578125" style="2" customWidth="1"/>
    <col min="14" max="16384" width="9.42578125" style="2"/>
  </cols>
  <sheetData>
    <row r="1" spans="1:12" ht="20.100000000000001" customHeight="1">
      <c r="A1" s="1" t="s">
        <v>0</v>
      </c>
      <c r="B1" s="1"/>
      <c r="C1" s="1"/>
    </row>
    <row r="2" spans="1:12" ht="20.100000000000001" customHeight="1">
      <c r="A2" s="1" t="s">
        <v>109</v>
      </c>
      <c r="B2" s="1"/>
      <c r="C2" s="1"/>
    </row>
    <row r="3" spans="1:12" ht="20.100000000000001" customHeight="1">
      <c r="A3" s="33" t="s">
        <v>134</v>
      </c>
      <c r="B3" s="33"/>
      <c r="C3" s="33"/>
      <c r="D3" s="3"/>
      <c r="E3" s="3"/>
      <c r="F3" s="3"/>
      <c r="G3" s="3"/>
      <c r="H3" s="34"/>
      <c r="I3" s="34"/>
      <c r="J3" s="34"/>
      <c r="K3" s="3"/>
      <c r="L3" s="3"/>
    </row>
    <row r="4" spans="1:12" ht="20.100000000000001" customHeight="1">
      <c r="A4" s="35"/>
      <c r="B4" s="35"/>
      <c r="C4" s="35"/>
    </row>
    <row r="5" spans="1:12" ht="19.350000000000001" customHeight="1">
      <c r="F5" s="3"/>
      <c r="G5" s="3"/>
      <c r="H5" s="3"/>
      <c r="I5" s="3"/>
      <c r="J5" s="3"/>
      <c r="K5" s="3"/>
      <c r="L5" s="14" t="s">
        <v>1</v>
      </c>
    </row>
    <row r="6" spans="1:12" ht="19.350000000000001" customHeight="1">
      <c r="A6" s="1"/>
      <c r="B6" s="1"/>
      <c r="C6" s="4"/>
      <c r="D6" s="5"/>
      <c r="E6" s="5"/>
      <c r="F6" s="200" t="s">
        <v>2</v>
      </c>
      <c r="G6" s="200"/>
      <c r="H6" s="200"/>
      <c r="I6" s="5"/>
      <c r="J6" s="200" t="s">
        <v>71</v>
      </c>
      <c r="K6" s="200"/>
      <c r="L6" s="200"/>
    </row>
    <row r="7" spans="1:12" ht="19.350000000000001" customHeight="1">
      <c r="A7" s="1"/>
      <c r="B7" s="1"/>
      <c r="C7" s="6"/>
      <c r="D7" s="6"/>
      <c r="E7" s="6"/>
      <c r="F7" s="36" t="s">
        <v>75</v>
      </c>
      <c r="G7" s="7"/>
      <c r="H7" s="36" t="s">
        <v>3</v>
      </c>
      <c r="I7" s="7"/>
      <c r="J7" s="36" t="s">
        <v>75</v>
      </c>
      <c r="K7" s="7"/>
      <c r="L7" s="36" t="s">
        <v>3</v>
      </c>
    </row>
    <row r="8" spans="1:12" ht="19.350000000000001" customHeight="1">
      <c r="A8" s="1"/>
      <c r="B8" s="1"/>
      <c r="C8" s="6"/>
      <c r="D8" s="6"/>
      <c r="E8" s="6"/>
      <c r="F8" s="7" t="s">
        <v>130</v>
      </c>
      <c r="G8" s="7"/>
      <c r="H8" s="7" t="s">
        <v>4</v>
      </c>
      <c r="I8" s="7"/>
      <c r="J8" s="7" t="s">
        <v>130</v>
      </c>
      <c r="K8" s="7"/>
      <c r="L8" s="7" t="s">
        <v>4</v>
      </c>
    </row>
    <row r="9" spans="1:12" ht="19.350000000000001" customHeight="1">
      <c r="A9" s="6"/>
      <c r="B9" s="5"/>
      <c r="C9" s="6"/>
      <c r="D9" s="37" t="s">
        <v>5</v>
      </c>
      <c r="E9" s="7"/>
      <c r="F9" s="17" t="s">
        <v>108</v>
      </c>
      <c r="G9" s="18"/>
      <c r="H9" s="17" t="s">
        <v>102</v>
      </c>
      <c r="I9" s="18"/>
      <c r="J9" s="17" t="s">
        <v>108</v>
      </c>
      <c r="K9" s="18"/>
      <c r="L9" s="17" t="s">
        <v>102</v>
      </c>
    </row>
    <row r="10" spans="1:12" ht="8.25" customHeight="1">
      <c r="A10" s="6"/>
      <c r="B10" s="5"/>
      <c r="C10" s="6"/>
      <c r="D10" s="16"/>
      <c r="E10" s="7"/>
      <c r="F10" s="18"/>
      <c r="G10" s="18"/>
      <c r="H10" s="18"/>
      <c r="I10" s="18"/>
      <c r="J10" s="18"/>
      <c r="K10" s="18"/>
      <c r="L10" s="18"/>
    </row>
    <row r="11" spans="1:12" ht="19.350000000000001" customHeight="1">
      <c r="A11" s="1" t="s">
        <v>6</v>
      </c>
      <c r="B11" s="1"/>
      <c r="C11" s="4"/>
      <c r="D11" s="5"/>
      <c r="E11" s="5"/>
      <c r="F11" s="26"/>
      <c r="G11" s="26"/>
      <c r="H11" s="26"/>
      <c r="I11" s="26"/>
      <c r="J11" s="26"/>
      <c r="K11" s="26"/>
      <c r="L11" s="26"/>
    </row>
    <row r="12" spans="1:12" ht="8.25" customHeight="1">
      <c r="A12" s="1"/>
      <c r="B12" s="1"/>
      <c r="C12" s="4"/>
      <c r="D12" s="5"/>
      <c r="E12" s="5"/>
      <c r="F12" s="26"/>
      <c r="G12" s="26"/>
      <c r="H12" s="26"/>
      <c r="I12" s="26"/>
      <c r="J12" s="26"/>
      <c r="K12" s="26"/>
      <c r="L12" s="26"/>
    </row>
    <row r="13" spans="1:12" ht="19.350000000000001" customHeight="1">
      <c r="A13" s="1" t="s">
        <v>7</v>
      </c>
      <c r="B13" s="1"/>
      <c r="C13" s="38"/>
      <c r="D13" s="5"/>
      <c r="E13" s="5"/>
      <c r="F13" s="26"/>
      <c r="G13" s="26"/>
      <c r="H13" s="26"/>
      <c r="I13" s="26"/>
      <c r="J13" s="26"/>
      <c r="K13" s="26"/>
      <c r="L13" s="26"/>
    </row>
    <row r="14" spans="1:12" ht="8.25" customHeight="1">
      <c r="A14" s="1"/>
      <c r="B14" s="1"/>
      <c r="C14" s="4"/>
      <c r="D14" s="5"/>
      <c r="E14" s="5"/>
      <c r="F14" s="26"/>
      <c r="G14" s="26"/>
      <c r="H14" s="26"/>
      <c r="I14" s="26"/>
      <c r="J14" s="39"/>
      <c r="K14" s="26"/>
      <c r="L14" s="26"/>
    </row>
    <row r="15" spans="1:12" ht="19.350000000000001" customHeight="1">
      <c r="A15" s="2" t="s">
        <v>8</v>
      </c>
      <c r="C15" s="20"/>
      <c r="D15" s="31"/>
      <c r="E15" s="31"/>
      <c r="F15" s="84">
        <v>56658</v>
      </c>
      <c r="G15" s="40"/>
      <c r="H15" s="39">
        <v>33440</v>
      </c>
      <c r="I15" s="41"/>
      <c r="J15" s="42">
        <v>32563</v>
      </c>
      <c r="K15" s="39"/>
      <c r="L15" s="39">
        <v>10482</v>
      </c>
    </row>
    <row r="16" spans="1:12" ht="19.350000000000001" customHeight="1">
      <c r="A16" s="2" t="s">
        <v>110</v>
      </c>
      <c r="C16" s="20"/>
      <c r="D16" s="31"/>
      <c r="E16" s="31"/>
      <c r="F16" s="198">
        <v>64116</v>
      </c>
      <c r="G16" s="40"/>
      <c r="H16" s="39">
        <v>85448</v>
      </c>
      <c r="I16" s="41"/>
      <c r="J16" s="39">
        <v>11637</v>
      </c>
      <c r="K16" s="39"/>
      <c r="L16" s="39">
        <v>8801</v>
      </c>
    </row>
    <row r="17" spans="1:12" ht="19.350000000000001" customHeight="1">
      <c r="A17" s="2" t="s">
        <v>101</v>
      </c>
      <c r="C17" s="20"/>
      <c r="D17" s="31">
        <v>19.3</v>
      </c>
      <c r="E17" s="31"/>
      <c r="F17" s="39">
        <v>0</v>
      </c>
      <c r="G17" s="40"/>
      <c r="H17" s="39">
        <v>0</v>
      </c>
      <c r="I17" s="41"/>
      <c r="J17" s="39">
        <v>388706</v>
      </c>
      <c r="K17" s="39"/>
      <c r="L17" s="39">
        <v>419206</v>
      </c>
    </row>
    <row r="18" spans="1:12" ht="19.350000000000001" customHeight="1">
      <c r="A18" s="2" t="s">
        <v>84</v>
      </c>
      <c r="C18" s="20"/>
      <c r="D18" s="31"/>
      <c r="E18" s="31"/>
      <c r="F18" s="198">
        <v>12162</v>
      </c>
      <c r="G18" s="40"/>
      <c r="H18" s="41">
        <v>14400</v>
      </c>
      <c r="I18" s="41"/>
      <c r="J18" s="41">
        <v>1953</v>
      </c>
      <c r="K18" s="41"/>
      <c r="L18" s="41">
        <v>3666</v>
      </c>
    </row>
    <row r="19" spans="1:12" ht="19.350000000000001" customHeight="1">
      <c r="A19" s="2" t="s">
        <v>167</v>
      </c>
      <c r="B19" s="43"/>
      <c r="C19" s="22"/>
      <c r="D19" s="31"/>
      <c r="E19" s="31"/>
      <c r="F19" s="40">
        <v>51369</v>
      </c>
      <c r="G19" s="40"/>
      <c r="H19" s="39">
        <v>38033</v>
      </c>
      <c r="I19" s="41"/>
      <c r="J19" s="39">
        <v>4366</v>
      </c>
      <c r="K19" s="39"/>
      <c r="L19" s="39">
        <v>3282</v>
      </c>
    </row>
    <row r="20" spans="1:12" ht="19.350000000000001" customHeight="1">
      <c r="A20" s="43" t="s">
        <v>9</v>
      </c>
      <c r="B20" s="43"/>
      <c r="C20" s="22"/>
      <c r="D20" s="31"/>
      <c r="E20" s="31"/>
      <c r="F20" s="44">
        <v>689</v>
      </c>
      <c r="G20" s="40"/>
      <c r="H20" s="45">
        <v>393</v>
      </c>
      <c r="I20" s="41"/>
      <c r="J20" s="45">
        <v>190</v>
      </c>
      <c r="K20" s="41"/>
      <c r="L20" s="45">
        <v>117</v>
      </c>
    </row>
    <row r="21" spans="1:12" ht="8.25" customHeight="1">
      <c r="A21" s="1"/>
      <c r="B21" s="1"/>
      <c r="C21" s="4"/>
      <c r="D21" s="5"/>
      <c r="E21" s="5"/>
      <c r="F21" s="26"/>
      <c r="G21" s="26"/>
      <c r="H21" s="46"/>
      <c r="I21" s="46"/>
      <c r="J21" s="46"/>
      <c r="K21" s="46"/>
      <c r="L21" s="46"/>
    </row>
    <row r="22" spans="1:12" ht="19.350000000000001" customHeight="1">
      <c r="A22" s="1" t="s">
        <v>10</v>
      </c>
      <c r="B22" s="1"/>
      <c r="C22" s="4"/>
      <c r="D22" s="31"/>
      <c r="E22" s="31"/>
      <c r="F22" s="47">
        <f>SUM(F15:F20)</f>
        <v>184994</v>
      </c>
      <c r="G22" s="26"/>
      <c r="H22" s="48">
        <f>SUM(H15:H20)</f>
        <v>171714</v>
      </c>
      <c r="I22" s="46"/>
      <c r="J22" s="48">
        <f>SUM(J15:J21)</f>
        <v>439415</v>
      </c>
      <c r="K22" s="46"/>
      <c r="L22" s="48">
        <f>SUM(L15:L20)</f>
        <v>445554</v>
      </c>
    </row>
    <row r="23" spans="1:12" ht="19.350000000000001" customHeight="1">
      <c r="C23" s="20"/>
      <c r="D23" s="20"/>
      <c r="E23" s="20"/>
      <c r="F23" s="49"/>
      <c r="G23" s="49"/>
      <c r="H23" s="49"/>
      <c r="I23" s="49"/>
      <c r="J23" s="49"/>
      <c r="K23" s="49"/>
      <c r="L23" s="49"/>
    </row>
    <row r="24" spans="1:12" ht="19.350000000000001" customHeight="1">
      <c r="A24" s="1" t="s">
        <v>11</v>
      </c>
      <c r="B24" s="1"/>
      <c r="C24" s="4"/>
      <c r="D24" s="5"/>
      <c r="E24" s="5"/>
      <c r="F24" s="26"/>
      <c r="G24" s="26"/>
      <c r="H24" s="26"/>
      <c r="I24" s="26"/>
      <c r="J24" s="26"/>
      <c r="K24" s="26"/>
      <c r="L24" s="26"/>
    </row>
    <row r="25" spans="1:12" ht="8.25" customHeight="1">
      <c r="A25" s="1"/>
      <c r="B25" s="1"/>
      <c r="C25" s="4"/>
      <c r="D25" s="5"/>
      <c r="E25" s="5"/>
      <c r="F25" s="26"/>
      <c r="G25" s="26"/>
      <c r="H25" s="26"/>
      <c r="I25" s="26"/>
      <c r="J25" s="26"/>
      <c r="K25" s="26"/>
      <c r="L25" s="26"/>
    </row>
    <row r="26" spans="1:12" ht="19.350000000000001" customHeight="1">
      <c r="A26" s="2" t="s">
        <v>116</v>
      </c>
      <c r="C26" s="20"/>
      <c r="D26" s="31"/>
      <c r="E26" s="31"/>
      <c r="F26" s="41"/>
      <c r="G26" s="40"/>
      <c r="H26" s="41"/>
      <c r="I26" s="41"/>
      <c r="J26" s="41"/>
      <c r="K26" s="41"/>
      <c r="L26" s="39"/>
    </row>
    <row r="27" spans="1:12" ht="19.350000000000001" customHeight="1">
      <c r="B27" s="2" t="s">
        <v>117</v>
      </c>
      <c r="C27" s="20"/>
      <c r="D27" s="31">
        <v>8</v>
      </c>
      <c r="E27" s="31"/>
      <c r="F27" s="41">
        <v>1000</v>
      </c>
      <c r="G27" s="40"/>
      <c r="H27" s="41">
        <v>0</v>
      </c>
      <c r="I27" s="41"/>
      <c r="J27" s="41">
        <v>0</v>
      </c>
      <c r="K27" s="41"/>
      <c r="L27" s="39">
        <v>0</v>
      </c>
    </row>
    <row r="28" spans="1:12" ht="19.350000000000001" customHeight="1">
      <c r="A28" s="2" t="s">
        <v>12</v>
      </c>
      <c r="C28" s="20"/>
      <c r="D28" s="31">
        <v>9</v>
      </c>
      <c r="E28" s="31"/>
      <c r="F28" s="41">
        <v>0</v>
      </c>
      <c r="G28" s="40"/>
      <c r="H28" s="41">
        <v>0</v>
      </c>
      <c r="I28" s="41"/>
      <c r="J28" s="199">
        <v>701790</v>
      </c>
      <c r="K28" s="41"/>
      <c r="L28" s="39">
        <v>955500</v>
      </c>
    </row>
    <row r="29" spans="1:12" ht="19.350000000000001" customHeight="1">
      <c r="A29" s="2" t="s">
        <v>129</v>
      </c>
      <c r="C29" s="20"/>
      <c r="D29" s="31"/>
      <c r="E29" s="31"/>
      <c r="F29" s="41">
        <v>0</v>
      </c>
      <c r="G29" s="40"/>
      <c r="H29" s="41">
        <v>0</v>
      </c>
      <c r="I29" s="41"/>
      <c r="J29" s="41">
        <v>0</v>
      </c>
      <c r="K29" s="41"/>
      <c r="L29" s="41">
        <v>0</v>
      </c>
    </row>
    <row r="30" spans="1:12" ht="19.350000000000001" customHeight="1">
      <c r="A30" s="2" t="s">
        <v>86</v>
      </c>
      <c r="C30" s="20"/>
      <c r="D30" s="31">
        <v>10</v>
      </c>
      <c r="E30" s="31"/>
      <c r="F30" s="41">
        <v>0</v>
      </c>
      <c r="G30" s="40"/>
      <c r="H30" s="41">
        <v>0</v>
      </c>
      <c r="I30" s="41"/>
      <c r="J30" s="39">
        <v>0</v>
      </c>
      <c r="K30" s="41"/>
      <c r="L30" s="39">
        <v>0</v>
      </c>
    </row>
    <row r="31" spans="1:12" ht="19.350000000000001" customHeight="1">
      <c r="A31" s="2" t="s">
        <v>59</v>
      </c>
      <c r="C31" s="20"/>
      <c r="D31" s="31">
        <v>11</v>
      </c>
      <c r="E31" s="31"/>
      <c r="F31" s="40">
        <v>1315606</v>
      </c>
      <c r="G31" s="40"/>
      <c r="H31" s="50">
        <v>1326903</v>
      </c>
      <c r="I31" s="41"/>
      <c r="J31" s="50">
        <v>12254</v>
      </c>
      <c r="K31" s="41"/>
      <c r="L31" s="41">
        <v>11370</v>
      </c>
    </row>
    <row r="32" spans="1:12" ht="19.350000000000001" customHeight="1">
      <c r="A32" s="2" t="s">
        <v>89</v>
      </c>
      <c r="C32" s="20"/>
      <c r="D32" s="31">
        <v>12</v>
      </c>
      <c r="E32" s="31"/>
      <c r="F32" s="40">
        <v>7416</v>
      </c>
      <c r="G32" s="40"/>
      <c r="H32" s="41">
        <v>8457</v>
      </c>
      <c r="I32" s="50"/>
      <c r="J32" s="50">
        <v>6517</v>
      </c>
      <c r="K32" s="50"/>
      <c r="L32" s="41">
        <v>5790</v>
      </c>
    </row>
    <row r="33" spans="1:12" ht="19.350000000000001" customHeight="1">
      <c r="A33" s="2" t="s">
        <v>13</v>
      </c>
      <c r="C33" s="20"/>
      <c r="D33" s="31">
        <v>11</v>
      </c>
      <c r="E33" s="31"/>
      <c r="F33" s="40">
        <v>4234</v>
      </c>
      <c r="G33" s="40"/>
      <c r="H33" s="50">
        <v>4114</v>
      </c>
      <c r="I33" s="50"/>
      <c r="J33" s="50">
        <v>704</v>
      </c>
      <c r="K33" s="50"/>
      <c r="L33" s="50">
        <v>575</v>
      </c>
    </row>
    <row r="34" spans="1:12" ht="19.350000000000001" customHeight="1">
      <c r="A34" s="2" t="s">
        <v>118</v>
      </c>
      <c r="C34" s="20"/>
      <c r="D34" s="31"/>
      <c r="E34" s="31"/>
      <c r="F34" s="40">
        <v>18122</v>
      </c>
      <c r="G34" s="40"/>
      <c r="H34" s="41">
        <v>27014</v>
      </c>
      <c r="I34" s="41"/>
      <c r="J34" s="41">
        <v>1536</v>
      </c>
      <c r="K34" s="41"/>
      <c r="L34" s="50">
        <v>1344</v>
      </c>
    </row>
    <row r="35" spans="1:12" ht="19.350000000000001" customHeight="1">
      <c r="A35" s="2" t="s">
        <v>14</v>
      </c>
      <c r="C35" s="20"/>
      <c r="E35" s="31"/>
      <c r="F35" s="44">
        <v>1991</v>
      </c>
      <c r="G35" s="40"/>
      <c r="H35" s="45">
        <v>1388</v>
      </c>
      <c r="I35" s="41"/>
      <c r="J35" s="45">
        <v>465</v>
      </c>
      <c r="K35" s="41"/>
      <c r="L35" s="45">
        <v>322</v>
      </c>
    </row>
    <row r="36" spans="1:12" ht="8.25" customHeight="1">
      <c r="A36" s="1"/>
      <c r="B36" s="1"/>
      <c r="C36" s="4"/>
      <c r="D36" s="5"/>
      <c r="E36" s="5"/>
      <c r="F36" s="26"/>
      <c r="G36" s="26"/>
      <c r="H36" s="26"/>
      <c r="I36" s="26"/>
      <c r="J36" s="26"/>
      <c r="K36" s="26"/>
      <c r="L36" s="26"/>
    </row>
    <row r="37" spans="1:12" ht="19.350000000000001" customHeight="1">
      <c r="A37" s="1" t="s">
        <v>15</v>
      </c>
      <c r="B37" s="1"/>
      <c r="C37" s="4"/>
      <c r="D37" s="31"/>
      <c r="E37" s="31"/>
      <c r="F37" s="47">
        <f>SUM(F27:F35)</f>
        <v>1348369</v>
      </c>
      <c r="G37" s="27"/>
      <c r="H37" s="47">
        <f>SUM(H27:H35)</f>
        <v>1367876</v>
      </c>
      <c r="I37" s="27"/>
      <c r="J37" s="47">
        <f>SUM(J27:J35)</f>
        <v>723266</v>
      </c>
      <c r="K37" s="27"/>
      <c r="L37" s="47">
        <f>SUM(L27:L35)</f>
        <v>974901</v>
      </c>
    </row>
    <row r="38" spans="1:12" ht="8.25" customHeight="1">
      <c r="A38" s="1"/>
      <c r="B38" s="1"/>
      <c r="C38" s="4"/>
      <c r="D38" s="5"/>
      <c r="E38" s="5"/>
      <c r="F38" s="27"/>
      <c r="G38" s="27"/>
      <c r="H38" s="27"/>
      <c r="I38" s="27"/>
      <c r="J38" s="27"/>
      <c r="K38" s="27"/>
      <c r="L38" s="27"/>
    </row>
    <row r="39" spans="1:12" ht="19.350000000000001" customHeight="1" thickBot="1">
      <c r="A39" s="1" t="s">
        <v>16</v>
      </c>
      <c r="B39" s="1"/>
      <c r="C39" s="4"/>
      <c r="D39" s="5"/>
      <c r="E39" s="5"/>
      <c r="F39" s="51">
        <f>SUM(F22+F37)</f>
        <v>1533363</v>
      </c>
      <c r="G39" s="26"/>
      <c r="H39" s="51">
        <f>SUM(H22+H37)</f>
        <v>1539590</v>
      </c>
      <c r="I39" s="26"/>
      <c r="J39" s="51">
        <f>SUM(J22+J37)</f>
        <v>1162681</v>
      </c>
      <c r="K39" s="26"/>
      <c r="L39" s="51">
        <f>SUM(L22+L37)</f>
        <v>1420455</v>
      </c>
    </row>
    <row r="40" spans="1:12" ht="19.350000000000001" customHeight="1" thickTop="1">
      <c r="A40" s="1"/>
      <c r="B40" s="1"/>
      <c r="C40" s="4"/>
      <c r="D40" s="5"/>
      <c r="E40" s="5"/>
      <c r="F40" s="27"/>
      <c r="G40" s="26"/>
      <c r="H40" s="27"/>
      <c r="I40" s="26"/>
      <c r="J40" s="27"/>
      <c r="K40" s="26"/>
      <c r="L40" s="27"/>
    </row>
    <row r="41" spans="1:12" ht="19.350000000000001" customHeight="1">
      <c r="A41" s="1"/>
      <c r="B41" s="1"/>
      <c r="C41" s="4"/>
      <c r="D41" s="5"/>
      <c r="E41" s="5"/>
      <c r="F41" s="27"/>
      <c r="G41" s="26"/>
      <c r="H41" s="27"/>
      <c r="I41" s="26"/>
      <c r="J41" s="27"/>
      <c r="K41" s="26"/>
      <c r="L41" s="27"/>
    </row>
    <row r="42" spans="1:12" ht="19.350000000000001" customHeight="1">
      <c r="A42" s="1"/>
      <c r="B42" s="1"/>
      <c r="C42" s="4"/>
      <c r="D42" s="5"/>
      <c r="E42" s="5"/>
      <c r="F42" s="27"/>
      <c r="G42" s="26"/>
      <c r="H42" s="27"/>
      <c r="I42" s="26"/>
      <c r="J42" s="27"/>
      <c r="K42" s="26"/>
      <c r="L42" s="27"/>
    </row>
    <row r="43" spans="1:12" ht="19.350000000000001" customHeight="1">
      <c r="A43" s="43" t="s">
        <v>17</v>
      </c>
      <c r="B43" s="43"/>
      <c r="C43" s="43"/>
      <c r="D43" s="43"/>
      <c r="E43" s="43"/>
      <c r="F43" s="52"/>
      <c r="G43" s="52"/>
    </row>
    <row r="44" spans="1:12" ht="18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</row>
    <row r="45" spans="1:12" ht="21.95" customHeight="1">
      <c r="A45" s="3" t="s">
        <v>128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20.100000000000001" customHeight="1">
      <c r="A46" s="1" t="str">
        <f>+A1</f>
        <v>บริษัท แม็ทชิ่ง แม็กซิไมซ์ โซลูชั่น จำกัด (มหาชน)</v>
      </c>
      <c r="B46" s="1"/>
      <c r="C46" s="1"/>
    </row>
    <row r="47" spans="1:12" ht="20.100000000000001" customHeight="1">
      <c r="A47" s="1" t="s">
        <v>109</v>
      </c>
      <c r="B47" s="1"/>
      <c r="C47" s="1"/>
    </row>
    <row r="48" spans="1:12" ht="20.100000000000001" customHeight="1">
      <c r="A48" s="33" t="str">
        <f>+A3</f>
        <v>ณ วันที่ 30 กันยายน พ.ศ. 2567</v>
      </c>
      <c r="B48" s="33"/>
      <c r="C48" s="33"/>
      <c r="D48" s="3"/>
      <c r="E48" s="3"/>
      <c r="F48" s="3"/>
      <c r="G48" s="3"/>
      <c r="H48" s="3"/>
      <c r="I48" s="3"/>
      <c r="J48" s="3"/>
      <c r="K48" s="3"/>
      <c r="L48" s="3"/>
    </row>
    <row r="49" spans="1:12" ht="19.350000000000001" customHeight="1"/>
    <row r="50" spans="1:12" ht="20.100000000000001" customHeight="1">
      <c r="F50" s="3"/>
      <c r="G50" s="3"/>
      <c r="H50" s="3"/>
      <c r="I50" s="3"/>
      <c r="J50" s="3"/>
      <c r="K50" s="3"/>
      <c r="L50" s="14" t="s">
        <v>1</v>
      </c>
    </row>
    <row r="51" spans="1:12" ht="20.100000000000001" customHeight="1">
      <c r="A51" s="1"/>
      <c r="B51" s="1"/>
      <c r="C51" s="4"/>
      <c r="D51" s="5"/>
      <c r="E51" s="5"/>
      <c r="F51" s="200" t="s">
        <v>2</v>
      </c>
      <c r="G51" s="200"/>
      <c r="H51" s="200"/>
      <c r="I51" s="5"/>
      <c r="J51" s="200" t="s">
        <v>71</v>
      </c>
      <c r="K51" s="200"/>
      <c r="L51" s="200"/>
    </row>
    <row r="52" spans="1:12" ht="20.100000000000001" customHeight="1">
      <c r="A52" s="1"/>
      <c r="B52" s="1"/>
      <c r="C52" s="6"/>
      <c r="D52" s="6"/>
      <c r="E52" s="6"/>
      <c r="F52" s="15" t="s">
        <v>75</v>
      </c>
      <c r="G52" s="7"/>
      <c r="H52" s="15" t="s">
        <v>3</v>
      </c>
      <c r="I52" s="7"/>
      <c r="J52" s="15" t="s">
        <v>75</v>
      </c>
      <c r="K52" s="7"/>
      <c r="L52" s="15" t="s">
        <v>3</v>
      </c>
    </row>
    <row r="53" spans="1:12" ht="20.100000000000001" customHeight="1">
      <c r="A53" s="1"/>
      <c r="B53" s="1"/>
      <c r="C53" s="6"/>
      <c r="D53" s="6"/>
      <c r="E53" s="6"/>
      <c r="F53" s="7" t="s">
        <v>130</v>
      </c>
      <c r="G53" s="7"/>
      <c r="H53" s="7" t="s">
        <v>4</v>
      </c>
      <c r="I53" s="7"/>
      <c r="J53" s="7" t="s">
        <v>130</v>
      </c>
      <c r="K53" s="7"/>
      <c r="L53" s="7" t="s">
        <v>4</v>
      </c>
    </row>
    <row r="54" spans="1:12" ht="20.100000000000001" customHeight="1">
      <c r="A54" s="6"/>
      <c r="B54" s="5"/>
      <c r="C54" s="6"/>
      <c r="D54" s="37" t="s">
        <v>5</v>
      </c>
      <c r="E54" s="7"/>
      <c r="F54" s="17" t="s">
        <v>108</v>
      </c>
      <c r="G54" s="18"/>
      <c r="H54" s="17" t="s">
        <v>102</v>
      </c>
      <c r="I54" s="18"/>
      <c r="J54" s="17" t="s">
        <v>108</v>
      </c>
      <c r="K54" s="18"/>
      <c r="L54" s="17" t="s">
        <v>102</v>
      </c>
    </row>
    <row r="55" spans="1:12" ht="8.25" customHeight="1">
      <c r="A55" s="6"/>
      <c r="B55" s="5"/>
      <c r="C55" s="6"/>
      <c r="D55" s="16"/>
      <c r="E55" s="7"/>
      <c r="F55" s="18"/>
      <c r="G55" s="18"/>
      <c r="H55" s="18"/>
      <c r="I55" s="18"/>
      <c r="J55" s="18"/>
      <c r="K55" s="18"/>
      <c r="L55" s="18"/>
    </row>
    <row r="56" spans="1:12" ht="20.100000000000001" customHeight="1">
      <c r="A56" s="1" t="s">
        <v>64</v>
      </c>
      <c r="B56" s="1"/>
      <c r="C56" s="4"/>
      <c r="F56" s="30"/>
      <c r="G56" s="30"/>
      <c r="H56" s="30"/>
      <c r="I56" s="30"/>
      <c r="J56" s="30"/>
      <c r="K56" s="30"/>
      <c r="L56" s="30"/>
    </row>
    <row r="57" spans="1:12" ht="8.25" customHeight="1">
      <c r="C57" s="20"/>
      <c r="F57" s="30"/>
      <c r="G57" s="30"/>
      <c r="H57" s="30"/>
      <c r="I57" s="30"/>
      <c r="J57" s="30"/>
      <c r="K57" s="30"/>
      <c r="L57" s="30"/>
    </row>
    <row r="58" spans="1:12" ht="20.100000000000001" customHeight="1">
      <c r="A58" s="1" t="s">
        <v>18</v>
      </c>
      <c r="B58" s="1"/>
      <c r="C58" s="4"/>
      <c r="F58" s="30"/>
      <c r="G58" s="30"/>
      <c r="H58" s="30"/>
      <c r="I58" s="30"/>
      <c r="J58" s="30"/>
      <c r="K58" s="30"/>
      <c r="L58" s="30"/>
    </row>
    <row r="59" spans="1:12" ht="7.5" customHeight="1">
      <c r="C59" s="20"/>
      <c r="F59" s="30"/>
      <c r="G59" s="30"/>
      <c r="H59" s="30"/>
      <c r="I59" s="30"/>
      <c r="J59" s="30"/>
      <c r="K59" s="30"/>
      <c r="L59" s="30"/>
    </row>
    <row r="60" spans="1:12" ht="20.100000000000001" customHeight="1">
      <c r="A60" s="2" t="s">
        <v>103</v>
      </c>
      <c r="C60" s="20"/>
      <c r="D60" s="32">
        <v>13</v>
      </c>
      <c r="F60" s="41">
        <v>0</v>
      </c>
      <c r="G60" s="30"/>
      <c r="H60" s="54">
        <v>6000</v>
      </c>
      <c r="I60" s="54"/>
      <c r="J60" s="41">
        <v>0</v>
      </c>
      <c r="K60" s="54"/>
      <c r="L60" s="54">
        <v>6000</v>
      </c>
    </row>
    <row r="61" spans="1:12" ht="20.100000000000001" customHeight="1">
      <c r="A61" s="2" t="s">
        <v>111</v>
      </c>
      <c r="D61" s="32">
        <v>14</v>
      </c>
      <c r="E61" s="55"/>
      <c r="F61" s="56">
        <v>46070</v>
      </c>
      <c r="G61" s="56"/>
      <c r="H61" s="54">
        <v>45690</v>
      </c>
      <c r="I61" s="54"/>
      <c r="J61" s="54">
        <v>5888</v>
      </c>
      <c r="K61" s="54"/>
      <c r="L61" s="54">
        <v>5417</v>
      </c>
    </row>
    <row r="62" spans="1:12" ht="20.100000000000001" customHeight="1">
      <c r="A62" s="2" t="s">
        <v>112</v>
      </c>
      <c r="C62" s="20"/>
      <c r="D62" s="32"/>
      <c r="E62" s="55"/>
      <c r="F62" s="56"/>
      <c r="G62" s="56"/>
      <c r="H62" s="57"/>
      <c r="I62" s="57"/>
      <c r="J62" s="57"/>
      <c r="K62" s="57"/>
      <c r="L62" s="57"/>
    </row>
    <row r="63" spans="1:12" ht="20.100000000000001" customHeight="1">
      <c r="B63" s="2" t="s">
        <v>113</v>
      </c>
      <c r="C63" s="58"/>
      <c r="D63" s="32">
        <v>19.399999999999999</v>
      </c>
      <c r="E63" s="55"/>
      <c r="F63" s="85">
        <v>43908</v>
      </c>
      <c r="G63" s="56"/>
      <c r="H63" s="54">
        <v>43908</v>
      </c>
      <c r="I63" s="54"/>
      <c r="J63" s="41">
        <v>0</v>
      </c>
      <c r="K63" s="54"/>
      <c r="L63" s="54">
        <v>0</v>
      </c>
    </row>
    <row r="64" spans="1:12" ht="20.100000000000001" customHeight="1">
      <c r="A64" s="2" t="s">
        <v>104</v>
      </c>
      <c r="C64" s="20"/>
      <c r="D64" s="32"/>
      <c r="E64" s="55"/>
      <c r="F64" s="56"/>
      <c r="G64" s="56"/>
      <c r="H64" s="57"/>
      <c r="I64" s="57"/>
      <c r="J64" s="57"/>
      <c r="K64" s="57"/>
      <c r="L64" s="57"/>
    </row>
    <row r="65" spans="1:12" ht="20.100000000000001" customHeight="1">
      <c r="B65" s="2" t="s">
        <v>91</v>
      </c>
      <c r="C65" s="20"/>
      <c r="D65" s="32"/>
      <c r="E65" s="55"/>
      <c r="F65" s="56">
        <v>1717</v>
      </c>
      <c r="G65" s="56"/>
      <c r="H65" s="57">
        <v>3174</v>
      </c>
      <c r="I65" s="54"/>
      <c r="J65" s="41">
        <v>908</v>
      </c>
      <c r="K65" s="54"/>
      <c r="L65" s="54">
        <v>373</v>
      </c>
    </row>
    <row r="66" spans="1:12" ht="20.100000000000001" customHeight="1">
      <c r="A66" s="2" t="s">
        <v>19</v>
      </c>
      <c r="C66" s="20"/>
      <c r="D66" s="32"/>
      <c r="E66" s="55"/>
      <c r="F66" s="59">
        <v>6285</v>
      </c>
      <c r="G66" s="56"/>
      <c r="H66" s="60">
        <v>9240</v>
      </c>
      <c r="I66" s="61"/>
      <c r="J66" s="60">
        <v>312</v>
      </c>
      <c r="K66" s="61"/>
      <c r="L66" s="60">
        <v>818</v>
      </c>
    </row>
    <row r="67" spans="1:12" ht="8.25" customHeight="1">
      <c r="C67" s="20"/>
      <c r="F67" s="30"/>
      <c r="G67" s="30"/>
      <c r="H67" s="62"/>
      <c r="I67" s="62"/>
      <c r="J67" s="62"/>
      <c r="K67" s="62"/>
      <c r="L67" s="62"/>
    </row>
    <row r="68" spans="1:12" ht="20.100000000000001" customHeight="1">
      <c r="A68" s="1" t="s">
        <v>20</v>
      </c>
      <c r="B68" s="1"/>
      <c r="C68" s="4"/>
      <c r="F68" s="47">
        <f>SUM(F60:F66)</f>
        <v>97980</v>
      </c>
      <c r="G68" s="27"/>
      <c r="H68" s="63">
        <f>SUM(H60:H66)</f>
        <v>108012</v>
      </c>
      <c r="I68" s="29"/>
      <c r="J68" s="63">
        <f>SUM(J60:J66)</f>
        <v>7108</v>
      </c>
      <c r="K68" s="29"/>
      <c r="L68" s="63">
        <f>SUM(L60:L66)</f>
        <v>12608</v>
      </c>
    </row>
    <row r="69" spans="1:12" ht="20.100000000000001" customHeight="1">
      <c r="C69" s="20"/>
      <c r="F69" s="30"/>
      <c r="G69" s="30"/>
      <c r="H69" s="30"/>
      <c r="I69" s="30"/>
      <c r="J69" s="30"/>
      <c r="K69" s="30"/>
      <c r="L69" s="30"/>
    </row>
    <row r="70" spans="1:12" ht="20.100000000000001" customHeight="1">
      <c r="A70" s="1" t="s">
        <v>21</v>
      </c>
      <c r="B70" s="1"/>
      <c r="C70" s="4"/>
      <c r="F70" s="30"/>
      <c r="G70" s="30"/>
      <c r="H70" s="30"/>
      <c r="I70" s="30"/>
      <c r="J70" s="30"/>
      <c r="K70" s="30"/>
      <c r="L70" s="30"/>
    </row>
    <row r="71" spans="1:12" ht="8.25" customHeight="1">
      <c r="C71" s="20"/>
      <c r="F71" s="30"/>
      <c r="G71" s="30"/>
      <c r="H71" s="30"/>
      <c r="I71" s="30"/>
      <c r="J71" s="30"/>
      <c r="K71" s="30"/>
      <c r="L71" s="30"/>
    </row>
    <row r="72" spans="1:12" ht="20.100000000000001" customHeight="1">
      <c r="A72" s="2" t="s">
        <v>112</v>
      </c>
      <c r="C72" s="20"/>
      <c r="D72" s="32">
        <v>19.399999999999999</v>
      </c>
      <c r="E72" s="55"/>
      <c r="F72" s="54">
        <v>93161</v>
      </c>
      <c r="G72" s="54"/>
      <c r="H72" s="54">
        <v>126092</v>
      </c>
      <c r="I72" s="54"/>
      <c r="J72" s="54">
        <v>0</v>
      </c>
      <c r="K72" s="54"/>
      <c r="L72" s="54">
        <v>0</v>
      </c>
    </row>
    <row r="73" spans="1:12" ht="20.100000000000001" customHeight="1">
      <c r="A73" s="64" t="s">
        <v>105</v>
      </c>
      <c r="B73" s="64"/>
      <c r="C73" s="64"/>
      <c r="D73" s="32"/>
      <c r="E73" s="65"/>
      <c r="F73" s="54">
        <v>7394</v>
      </c>
      <c r="G73" s="54"/>
      <c r="H73" s="54">
        <v>6908</v>
      </c>
      <c r="I73" s="54"/>
      <c r="J73" s="61">
        <v>7257</v>
      </c>
      <c r="K73" s="54"/>
      <c r="L73" s="54">
        <v>6908</v>
      </c>
    </row>
    <row r="74" spans="1:12" ht="20.100000000000001" customHeight="1">
      <c r="A74" s="2" t="s">
        <v>22</v>
      </c>
      <c r="C74" s="20"/>
      <c r="D74" s="55"/>
      <c r="E74" s="55"/>
      <c r="F74" s="60">
        <v>25457</v>
      </c>
      <c r="G74" s="61"/>
      <c r="H74" s="60">
        <v>22780</v>
      </c>
      <c r="I74" s="61"/>
      <c r="J74" s="60">
        <v>6999</v>
      </c>
      <c r="K74" s="61"/>
      <c r="L74" s="60">
        <v>6160</v>
      </c>
    </row>
    <row r="75" spans="1:12" ht="8.25" customHeight="1">
      <c r="C75" s="20"/>
      <c r="F75" s="30"/>
      <c r="G75" s="30"/>
      <c r="H75" s="62"/>
      <c r="I75" s="62"/>
      <c r="J75" s="62"/>
      <c r="K75" s="62"/>
      <c r="L75" s="62"/>
    </row>
    <row r="76" spans="1:12" ht="20.100000000000001" customHeight="1">
      <c r="A76" s="1" t="s">
        <v>23</v>
      </c>
      <c r="B76" s="1"/>
      <c r="C76" s="4"/>
      <c r="F76" s="47">
        <f>SUM(F72:F75)</f>
        <v>126012</v>
      </c>
      <c r="G76" s="26"/>
      <c r="H76" s="63">
        <f>SUM(H72:H75)</f>
        <v>155780</v>
      </c>
      <c r="I76" s="28"/>
      <c r="J76" s="63">
        <f>SUM(J72:J75)</f>
        <v>14256</v>
      </c>
      <c r="K76" s="28"/>
      <c r="L76" s="63">
        <f>SUM(L72:L75)</f>
        <v>13068</v>
      </c>
    </row>
    <row r="77" spans="1:12" ht="8.25" customHeight="1">
      <c r="C77" s="20"/>
      <c r="F77" s="30"/>
      <c r="G77" s="30"/>
      <c r="H77" s="62"/>
      <c r="I77" s="62"/>
      <c r="J77" s="62"/>
      <c r="K77" s="62"/>
      <c r="L77" s="62"/>
    </row>
    <row r="78" spans="1:12" ht="20.100000000000001" customHeight="1">
      <c r="A78" s="1" t="s">
        <v>24</v>
      </c>
      <c r="B78" s="1"/>
      <c r="C78" s="4"/>
      <c r="F78" s="47">
        <f>SUM(F68+F76)</f>
        <v>223992</v>
      </c>
      <c r="G78" s="30"/>
      <c r="H78" s="63">
        <f>SUM(H68+H76)</f>
        <v>263792</v>
      </c>
      <c r="I78" s="62"/>
      <c r="J78" s="63">
        <f>SUM(J68+J76)</f>
        <v>21364</v>
      </c>
      <c r="K78" s="62"/>
      <c r="L78" s="63">
        <f>SUM(L68+L76)</f>
        <v>25676</v>
      </c>
    </row>
    <row r="79" spans="1:12" ht="20.100000000000001" customHeight="1">
      <c r="A79" s="1"/>
      <c r="B79" s="1"/>
      <c r="C79" s="4"/>
      <c r="F79" s="10"/>
      <c r="G79" s="8"/>
      <c r="H79" s="10"/>
      <c r="I79" s="8"/>
      <c r="J79" s="10"/>
      <c r="K79" s="8"/>
      <c r="L79" s="11"/>
    </row>
    <row r="80" spans="1:12" ht="20.100000000000001" customHeight="1">
      <c r="A80" s="1"/>
      <c r="B80" s="1"/>
      <c r="C80" s="4"/>
      <c r="F80" s="10"/>
      <c r="G80" s="8"/>
      <c r="H80" s="10"/>
      <c r="I80" s="8"/>
      <c r="J80" s="10"/>
      <c r="K80" s="8"/>
      <c r="L80" s="11"/>
    </row>
    <row r="81" spans="1:12" ht="20.100000000000001" customHeight="1">
      <c r="A81" s="1"/>
      <c r="B81" s="1"/>
      <c r="C81" s="4"/>
      <c r="F81" s="10"/>
      <c r="G81" s="8"/>
      <c r="H81" s="10"/>
      <c r="I81" s="8"/>
      <c r="J81" s="10"/>
      <c r="K81" s="8"/>
      <c r="L81" s="11"/>
    </row>
    <row r="82" spans="1:12" ht="20.100000000000001" customHeight="1">
      <c r="A82" s="1"/>
      <c r="B82" s="1"/>
      <c r="C82" s="4"/>
      <c r="F82" s="10"/>
      <c r="G82" s="8"/>
      <c r="H82" s="10"/>
      <c r="I82" s="8"/>
      <c r="J82" s="10"/>
      <c r="K82" s="8"/>
      <c r="L82" s="11"/>
    </row>
    <row r="83" spans="1:12" ht="18.75" customHeight="1">
      <c r="A83" s="1"/>
      <c r="B83" s="1"/>
      <c r="C83" s="4"/>
      <c r="F83" s="10"/>
      <c r="G83" s="8"/>
      <c r="H83" s="10"/>
      <c r="I83" s="8"/>
      <c r="J83" s="10"/>
      <c r="K83" s="8"/>
      <c r="L83" s="11"/>
    </row>
    <row r="84" spans="1:12" ht="15.75" customHeight="1">
      <c r="A84" s="1"/>
      <c r="B84" s="1"/>
      <c r="C84" s="4"/>
      <c r="F84" s="10"/>
      <c r="G84" s="8"/>
      <c r="H84" s="10"/>
      <c r="I84" s="8"/>
      <c r="J84" s="10"/>
      <c r="K84" s="8"/>
      <c r="L84" s="11"/>
    </row>
    <row r="85" spans="1:12" ht="20.100000000000001" customHeight="1">
      <c r="A85" s="43" t="s">
        <v>17</v>
      </c>
      <c r="B85" s="43"/>
      <c r="C85" s="43"/>
      <c r="D85" s="43"/>
      <c r="E85" s="43"/>
      <c r="F85" s="52"/>
      <c r="G85" s="52"/>
    </row>
    <row r="86" spans="1:12" ht="20.100000000000001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</row>
    <row r="87" spans="1:12" ht="20.100000000000001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</row>
    <row r="88" spans="1:12" ht="21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</row>
    <row r="89" spans="1:12" ht="21.95" customHeight="1">
      <c r="A89" s="3" t="str">
        <f>A45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20.100000000000001" customHeight="1">
      <c r="A90" s="1" t="str">
        <f>+A46</f>
        <v>บริษัท แม็ทชิ่ง แม็กซิไมซ์ โซลูชั่น จำกัด (มหาชน)</v>
      </c>
      <c r="B90" s="1"/>
      <c r="C90" s="1"/>
    </row>
    <row r="91" spans="1:12" ht="20.100000000000001" customHeight="1">
      <c r="A91" s="1" t="s">
        <v>109</v>
      </c>
      <c r="B91" s="1"/>
      <c r="C91" s="1"/>
    </row>
    <row r="92" spans="1:12" ht="20.100000000000001" customHeight="1">
      <c r="A92" s="33" t="str">
        <f>+A3</f>
        <v>ณ วันที่ 30 กันยายน พ.ศ. 2567</v>
      </c>
      <c r="B92" s="33"/>
      <c r="C92" s="33"/>
      <c r="D92" s="3"/>
      <c r="E92" s="3"/>
      <c r="F92" s="3"/>
      <c r="G92" s="3"/>
      <c r="H92" s="3"/>
      <c r="I92" s="3"/>
      <c r="J92" s="3"/>
      <c r="K92" s="3"/>
      <c r="L92" s="3"/>
    </row>
    <row r="94" spans="1:12" ht="20.100000000000001" customHeight="1">
      <c r="F94" s="3"/>
      <c r="G94" s="3"/>
      <c r="H94" s="3"/>
      <c r="I94" s="3"/>
      <c r="J94" s="3"/>
      <c r="K94" s="3"/>
      <c r="L94" s="14" t="s">
        <v>1</v>
      </c>
    </row>
    <row r="95" spans="1:12" ht="20.100000000000001" customHeight="1">
      <c r="A95" s="1"/>
      <c r="B95" s="1"/>
      <c r="C95" s="4"/>
      <c r="D95" s="5"/>
      <c r="E95" s="5"/>
      <c r="F95" s="200" t="s">
        <v>2</v>
      </c>
      <c r="G95" s="200"/>
      <c r="H95" s="200"/>
      <c r="I95" s="5"/>
      <c r="J95" s="200" t="s">
        <v>71</v>
      </c>
      <c r="K95" s="200"/>
      <c r="L95" s="200"/>
    </row>
    <row r="96" spans="1:12" ht="20.100000000000001" customHeight="1">
      <c r="A96" s="1"/>
      <c r="B96" s="1"/>
      <c r="C96" s="6"/>
      <c r="D96" s="6"/>
      <c r="E96" s="6"/>
      <c r="F96" s="15" t="s">
        <v>75</v>
      </c>
      <c r="G96" s="7"/>
      <c r="H96" s="15" t="s">
        <v>3</v>
      </c>
      <c r="I96" s="7"/>
      <c r="J96" s="15" t="s">
        <v>75</v>
      </c>
      <c r="K96" s="7"/>
      <c r="L96" s="15" t="s">
        <v>3</v>
      </c>
    </row>
    <row r="97" spans="1:12" ht="20.100000000000001" customHeight="1">
      <c r="A97" s="1"/>
      <c r="B97" s="1"/>
      <c r="C97" s="6"/>
      <c r="D97" s="6"/>
      <c r="E97" s="6"/>
      <c r="F97" s="7" t="s">
        <v>130</v>
      </c>
      <c r="G97" s="7"/>
      <c r="H97" s="7" t="s">
        <v>4</v>
      </c>
      <c r="I97" s="7"/>
      <c r="J97" s="7" t="s">
        <v>130</v>
      </c>
      <c r="K97" s="7"/>
      <c r="L97" s="7" t="s">
        <v>4</v>
      </c>
    </row>
    <row r="98" spans="1:12" ht="20.100000000000001" customHeight="1">
      <c r="A98" s="1"/>
      <c r="B98" s="1"/>
      <c r="C98" s="6"/>
      <c r="D98" s="37" t="s">
        <v>5</v>
      </c>
      <c r="E98" s="6"/>
      <c r="F98" s="17" t="s">
        <v>108</v>
      </c>
      <c r="G98" s="18"/>
      <c r="H98" s="17" t="s">
        <v>102</v>
      </c>
      <c r="I98" s="18"/>
      <c r="J98" s="17" t="s">
        <v>108</v>
      </c>
      <c r="K98" s="18"/>
      <c r="L98" s="17" t="s">
        <v>102</v>
      </c>
    </row>
    <row r="99" spans="1:12" ht="8.25" customHeight="1">
      <c r="A99" s="1"/>
      <c r="B99" s="1"/>
      <c r="C99" s="6"/>
      <c r="D99" s="16"/>
      <c r="E99" s="6"/>
      <c r="F99" s="18"/>
      <c r="G99" s="18"/>
      <c r="H99" s="18"/>
      <c r="I99" s="18"/>
      <c r="J99" s="18"/>
      <c r="K99" s="18"/>
      <c r="L99" s="18"/>
    </row>
    <row r="100" spans="1:12" ht="20.100000000000001" customHeight="1">
      <c r="A100" s="1" t="s">
        <v>64</v>
      </c>
      <c r="B100" s="1"/>
      <c r="C100" s="4"/>
      <c r="F100" s="30"/>
      <c r="G100" s="30"/>
      <c r="H100" s="30"/>
      <c r="I100" s="30"/>
      <c r="J100" s="30"/>
      <c r="K100" s="30"/>
      <c r="L100" s="30"/>
    </row>
    <row r="101" spans="1:12" ht="8.25" customHeight="1">
      <c r="C101" s="20"/>
      <c r="F101" s="30"/>
      <c r="G101" s="30"/>
      <c r="H101" s="30"/>
      <c r="I101" s="30"/>
      <c r="J101" s="30"/>
      <c r="K101" s="30"/>
      <c r="L101" s="30"/>
    </row>
    <row r="102" spans="1:12" ht="20.100000000000001" customHeight="1">
      <c r="A102" s="1" t="s">
        <v>65</v>
      </c>
      <c r="B102" s="1"/>
      <c r="C102" s="4"/>
      <c r="F102" s="30"/>
      <c r="G102" s="30"/>
      <c r="H102" s="30"/>
      <c r="I102" s="30"/>
      <c r="J102" s="30"/>
      <c r="K102" s="30"/>
      <c r="L102" s="30"/>
    </row>
    <row r="103" spans="1:12" ht="20.100000000000001" customHeight="1">
      <c r="A103" s="2" t="s">
        <v>25</v>
      </c>
      <c r="C103" s="20"/>
      <c r="F103" s="30"/>
      <c r="G103" s="30"/>
      <c r="H103" s="30"/>
      <c r="I103" s="30"/>
      <c r="J103" s="30"/>
      <c r="K103" s="30"/>
      <c r="L103" s="30"/>
    </row>
    <row r="104" spans="1:12" ht="20.100000000000001" customHeight="1">
      <c r="B104" s="2" t="s">
        <v>26</v>
      </c>
      <c r="D104" s="32"/>
      <c r="F104" s="30"/>
      <c r="G104" s="30"/>
      <c r="H104" s="30"/>
      <c r="I104" s="30"/>
      <c r="J104" s="30"/>
      <c r="K104" s="30"/>
      <c r="L104" s="30"/>
    </row>
    <row r="105" spans="1:12" ht="20.100000000000001" customHeight="1">
      <c r="C105" s="2" t="s">
        <v>68</v>
      </c>
      <c r="D105" s="55"/>
      <c r="E105" s="55"/>
      <c r="F105" s="66"/>
      <c r="G105" s="12"/>
      <c r="H105" s="66"/>
      <c r="I105" s="67"/>
      <c r="J105" s="66"/>
      <c r="K105" s="67"/>
      <c r="L105" s="66"/>
    </row>
    <row r="106" spans="1:12" ht="20.100000000000001" customHeight="1" thickBot="1">
      <c r="C106" s="2" t="s">
        <v>27</v>
      </c>
      <c r="D106" s="55"/>
      <c r="E106" s="55"/>
      <c r="F106" s="68">
        <v>781630</v>
      </c>
      <c r="G106" s="12"/>
      <c r="H106" s="68">
        <v>781630</v>
      </c>
      <c r="I106" s="66"/>
      <c r="J106" s="68">
        <v>781630</v>
      </c>
      <c r="K106" s="54"/>
      <c r="L106" s="68">
        <v>781630</v>
      </c>
    </row>
    <row r="107" spans="1:12" ht="8.25" customHeight="1" thickTop="1">
      <c r="C107" s="20"/>
      <c r="D107" s="69"/>
      <c r="E107" s="70"/>
      <c r="F107" s="71"/>
      <c r="G107" s="71"/>
      <c r="H107" s="71"/>
      <c r="I107" s="72"/>
      <c r="J107" s="71"/>
      <c r="K107" s="73"/>
      <c r="L107" s="71"/>
    </row>
    <row r="108" spans="1:12" ht="20.100000000000001" customHeight="1">
      <c r="B108" s="2" t="s">
        <v>28</v>
      </c>
      <c r="D108" s="55"/>
      <c r="E108" s="55"/>
      <c r="F108" s="74"/>
      <c r="G108" s="74"/>
      <c r="H108" s="74"/>
      <c r="I108" s="74"/>
      <c r="J108" s="74"/>
      <c r="K108" s="74"/>
      <c r="L108" s="74"/>
    </row>
    <row r="109" spans="1:12" ht="20.100000000000001" customHeight="1">
      <c r="C109" s="2" t="s">
        <v>85</v>
      </c>
      <c r="D109" s="65"/>
      <c r="E109" s="65"/>
      <c r="F109" s="65"/>
      <c r="G109" s="65"/>
      <c r="H109" s="65"/>
      <c r="I109" s="65"/>
      <c r="J109" s="65"/>
      <c r="K109" s="65"/>
      <c r="L109" s="65"/>
    </row>
    <row r="110" spans="1:12" ht="20.100000000000001" customHeight="1">
      <c r="C110" s="2" t="s">
        <v>29</v>
      </c>
      <c r="F110" s="54">
        <v>781629</v>
      </c>
      <c r="G110" s="67"/>
      <c r="H110" s="54">
        <v>781629</v>
      </c>
      <c r="I110" s="54"/>
      <c r="J110" s="54">
        <v>781629</v>
      </c>
      <c r="K110" s="54"/>
      <c r="L110" s="54">
        <v>781629</v>
      </c>
    </row>
    <row r="112" spans="1:12" ht="20.100000000000001" customHeight="1">
      <c r="A112" s="2" t="s">
        <v>30</v>
      </c>
      <c r="D112" s="55">
        <v>15</v>
      </c>
      <c r="E112" s="55"/>
      <c r="F112" s="86">
        <v>355635</v>
      </c>
      <c r="G112" s="67"/>
      <c r="H112" s="54">
        <v>906215</v>
      </c>
      <c r="I112" s="54"/>
      <c r="J112" s="54">
        <v>355635</v>
      </c>
      <c r="K112" s="54"/>
      <c r="L112" s="54">
        <v>906215</v>
      </c>
    </row>
    <row r="113" spans="1:12" ht="20.100000000000001" customHeight="1">
      <c r="A113" s="2" t="s">
        <v>114</v>
      </c>
      <c r="D113" s="55"/>
      <c r="E113" s="55"/>
      <c r="F113" s="75"/>
      <c r="G113" s="75"/>
      <c r="H113" s="57"/>
      <c r="I113" s="57"/>
      <c r="J113" s="57"/>
      <c r="K113" s="57"/>
      <c r="L113" s="57"/>
    </row>
    <row r="114" spans="1:12" ht="20.100000000000001" customHeight="1">
      <c r="B114" s="2" t="s">
        <v>31</v>
      </c>
      <c r="D114" s="55">
        <v>15</v>
      </c>
      <c r="E114" s="55"/>
      <c r="F114" s="67">
        <v>0</v>
      </c>
      <c r="G114" s="67"/>
      <c r="H114" s="54">
        <v>10659</v>
      </c>
      <c r="I114" s="54"/>
      <c r="J114" s="67">
        <v>0</v>
      </c>
      <c r="K114" s="54"/>
      <c r="L114" s="54">
        <v>10659</v>
      </c>
    </row>
    <row r="115" spans="1:12" ht="20.100000000000001" customHeight="1">
      <c r="B115" s="2" t="s">
        <v>115</v>
      </c>
      <c r="D115" s="55"/>
      <c r="E115" s="55"/>
      <c r="F115" s="77">
        <v>172107</v>
      </c>
      <c r="G115" s="67"/>
      <c r="H115" s="13">
        <v>-422705</v>
      </c>
      <c r="I115" s="54"/>
      <c r="J115" s="77">
        <v>4053</v>
      </c>
      <c r="K115" s="54"/>
      <c r="L115" s="13">
        <v>-303724</v>
      </c>
    </row>
    <row r="116" spans="1:12" ht="8.25" customHeight="1">
      <c r="C116" s="20"/>
      <c r="F116" s="30"/>
      <c r="G116" s="30"/>
      <c r="H116" s="30"/>
      <c r="I116" s="30"/>
      <c r="J116" s="30"/>
      <c r="K116" s="30"/>
      <c r="L116" s="30"/>
    </row>
    <row r="117" spans="1:12" ht="20.100000000000001" customHeight="1">
      <c r="A117" s="2" t="s">
        <v>69</v>
      </c>
      <c r="C117" s="20"/>
      <c r="F117" s="26">
        <f>SUM(F110:F115)</f>
        <v>1309371</v>
      </c>
      <c r="G117" s="26"/>
      <c r="H117" s="26">
        <f>SUM(H110:H115)</f>
        <v>1275798</v>
      </c>
      <c r="I117" s="26"/>
      <c r="J117" s="26">
        <f>SUM(J110:J115)</f>
        <v>1141317</v>
      </c>
      <c r="K117" s="26"/>
      <c r="L117" s="28">
        <f>SUM(L110:L115)</f>
        <v>1394779</v>
      </c>
    </row>
    <row r="118" spans="1:12" ht="20.100000000000001" customHeight="1">
      <c r="A118" s="2" t="s">
        <v>32</v>
      </c>
      <c r="C118" s="20"/>
      <c r="D118" s="55"/>
      <c r="F118" s="76">
        <v>0</v>
      </c>
      <c r="G118" s="75"/>
      <c r="H118" s="76">
        <v>0</v>
      </c>
      <c r="I118" s="67"/>
      <c r="J118" s="76">
        <v>0</v>
      </c>
      <c r="K118" s="67"/>
      <c r="L118" s="77">
        <v>0</v>
      </c>
    </row>
    <row r="119" spans="1:12" ht="8.25" customHeight="1">
      <c r="A119" s="1"/>
      <c r="B119" s="1"/>
      <c r="C119" s="4"/>
      <c r="F119" s="30"/>
      <c r="G119" s="30"/>
      <c r="H119" s="30"/>
      <c r="I119" s="30"/>
      <c r="J119" s="30"/>
      <c r="K119" s="30"/>
      <c r="L119" s="30"/>
    </row>
    <row r="120" spans="1:12" ht="20.100000000000001" customHeight="1">
      <c r="A120" s="1" t="s">
        <v>66</v>
      </c>
      <c r="B120" s="1"/>
      <c r="C120" s="4"/>
      <c r="F120" s="47">
        <f>SUM(F117:F118)</f>
        <v>1309371</v>
      </c>
      <c r="G120" s="26"/>
      <c r="H120" s="47">
        <f>SUM(H117:H118)</f>
        <v>1275798</v>
      </c>
      <c r="I120" s="26"/>
      <c r="J120" s="47">
        <f>SUM(J117:J118)</f>
        <v>1141317</v>
      </c>
      <c r="K120" s="26"/>
      <c r="L120" s="63">
        <f>SUM(L117:L118)</f>
        <v>1394779</v>
      </c>
    </row>
    <row r="121" spans="1:12" ht="8.25" customHeight="1">
      <c r="C121" s="20"/>
      <c r="F121" s="30"/>
      <c r="G121" s="30"/>
      <c r="H121" s="30"/>
      <c r="I121" s="30"/>
      <c r="J121" s="30"/>
      <c r="K121" s="30"/>
      <c r="L121" s="30"/>
    </row>
    <row r="122" spans="1:12" ht="20.100000000000001" customHeight="1" thickBot="1">
      <c r="A122" s="1" t="s">
        <v>67</v>
      </c>
      <c r="B122" s="1"/>
      <c r="C122" s="4"/>
      <c r="F122" s="51">
        <f>SUM(F78+F120)</f>
        <v>1533363</v>
      </c>
      <c r="G122" s="27"/>
      <c r="H122" s="51">
        <f>SUM(H78+H120)</f>
        <v>1539590</v>
      </c>
      <c r="I122" s="27"/>
      <c r="J122" s="51">
        <f>+J120+J78</f>
        <v>1162681</v>
      </c>
      <c r="K122" s="27"/>
      <c r="L122" s="51">
        <f>SUM(L78+L120)</f>
        <v>1420455</v>
      </c>
    </row>
    <row r="123" spans="1:12" ht="20.100000000000001" customHeight="1" thickTop="1">
      <c r="F123" s="8"/>
      <c r="G123" s="8"/>
      <c r="H123" s="8"/>
      <c r="I123" s="8"/>
      <c r="J123" s="8"/>
      <c r="K123" s="8"/>
      <c r="L123" s="8"/>
    </row>
    <row r="124" spans="1:12" ht="20.100000000000001" customHeight="1">
      <c r="F124" s="8"/>
      <c r="G124" s="8"/>
      <c r="H124" s="8"/>
      <c r="I124" s="8"/>
      <c r="J124" s="8"/>
      <c r="K124" s="8"/>
      <c r="L124" s="8"/>
    </row>
    <row r="125" spans="1:12" ht="20.100000000000001" customHeight="1">
      <c r="F125" s="8"/>
      <c r="G125" s="8"/>
      <c r="H125" s="8"/>
      <c r="I125" s="8"/>
      <c r="J125" s="8"/>
      <c r="K125" s="8"/>
      <c r="L125" s="8"/>
    </row>
    <row r="126" spans="1:12" ht="9" customHeight="1">
      <c r="F126" s="8"/>
      <c r="G126" s="8"/>
      <c r="H126" s="8"/>
      <c r="I126" s="8"/>
      <c r="J126" s="8"/>
      <c r="K126" s="8"/>
      <c r="L126" s="8"/>
    </row>
    <row r="127" spans="1:12" ht="20.100000000000001" customHeight="1">
      <c r="F127" s="8"/>
      <c r="G127" s="8"/>
      <c r="H127" s="8"/>
      <c r="I127" s="8"/>
      <c r="J127" s="8"/>
      <c r="K127" s="8"/>
      <c r="L127" s="9"/>
    </row>
    <row r="128" spans="1:12" ht="20.100000000000001" customHeight="1">
      <c r="F128" s="8"/>
      <c r="G128" s="8"/>
      <c r="H128" s="8"/>
      <c r="I128" s="8"/>
      <c r="J128" s="8"/>
      <c r="K128" s="8"/>
      <c r="L128" s="9"/>
    </row>
    <row r="129" spans="1:12" ht="15" customHeight="1"/>
    <row r="130" spans="1:12" ht="20.100000000000001" customHeight="1">
      <c r="A130" s="43" t="s">
        <v>17</v>
      </c>
      <c r="B130" s="43"/>
      <c r="C130" s="43"/>
      <c r="D130" s="43"/>
      <c r="E130" s="43"/>
      <c r="F130" s="52"/>
    </row>
    <row r="131" spans="1:12" ht="20.100000000000001" customHeight="1">
      <c r="F131" s="78"/>
      <c r="G131" s="78"/>
      <c r="H131" s="78"/>
      <c r="I131" s="78"/>
      <c r="J131" s="78"/>
      <c r="K131" s="78"/>
      <c r="L131" s="78"/>
    </row>
    <row r="132" spans="1:12" ht="18" customHeight="1"/>
    <row r="133" spans="1:12" ht="21.95" customHeight="1">
      <c r="A133" s="3" t="str">
        <f>A45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</sheetData>
  <mergeCells count="6">
    <mergeCell ref="F6:H6"/>
    <mergeCell ref="J6:L6"/>
    <mergeCell ref="F51:H51"/>
    <mergeCell ref="J51:L51"/>
    <mergeCell ref="F95:H95"/>
    <mergeCell ref="J95:L95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New,Regular"&amp;12&amp;P</oddFooter>
  </headerFooter>
  <rowBreaks count="2" manualBreakCount="2">
    <brk id="45" max="16383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BCAA7-D8D5-47F6-B02A-483A7A35BDE7}">
  <dimension ref="A1:J56"/>
  <sheetViews>
    <sheetView zoomScale="106" zoomScaleNormal="100" zoomScaleSheetLayoutView="100" workbookViewId="0">
      <selection activeCell="F46" sqref="F46"/>
    </sheetView>
  </sheetViews>
  <sheetFormatPr defaultColWidth="9.42578125" defaultRowHeight="21.75" customHeight="1"/>
  <cols>
    <col min="1" max="1" width="31.28515625" style="2" customWidth="1"/>
    <col min="2" max="2" width="7.7109375" style="2" customWidth="1"/>
    <col min="3" max="3" width="0.5703125" style="2" customWidth="1"/>
    <col min="4" max="4" width="13.28515625" style="2" customWidth="1"/>
    <col min="5" max="5" width="0.5703125" style="2" customWidth="1"/>
    <col min="6" max="6" width="13.28515625" style="2" customWidth="1"/>
    <col min="7" max="7" width="0.5703125" style="2" customWidth="1"/>
    <col min="8" max="8" width="13.28515625" style="2" customWidth="1"/>
    <col min="9" max="9" width="0.5703125" style="2" customWidth="1"/>
    <col min="10" max="10" width="13.28515625" style="2" customWidth="1"/>
    <col min="11" max="11" width="9.42578125" style="2" customWidth="1"/>
    <col min="12" max="16384" width="9.42578125" style="2"/>
  </cols>
  <sheetData>
    <row r="1" spans="1:10" ht="18" customHeight="1">
      <c r="A1" s="1" t="s">
        <v>0</v>
      </c>
      <c r="B1" s="1"/>
    </row>
    <row r="2" spans="1:10" ht="18" customHeight="1">
      <c r="A2" s="87" t="s">
        <v>83</v>
      </c>
      <c r="B2" s="87"/>
    </row>
    <row r="3" spans="1:10" ht="18" customHeight="1">
      <c r="A3" s="88" t="s">
        <v>133</v>
      </c>
      <c r="B3" s="88"/>
      <c r="C3" s="3"/>
      <c r="D3" s="3"/>
      <c r="E3" s="3"/>
      <c r="F3" s="3"/>
      <c r="G3" s="3"/>
      <c r="H3" s="3"/>
      <c r="I3" s="3"/>
      <c r="J3" s="3"/>
    </row>
    <row r="4" spans="1:10" ht="18" customHeight="1"/>
    <row r="5" spans="1:10" ht="18" customHeight="1">
      <c r="D5" s="3"/>
      <c r="E5" s="3"/>
      <c r="F5" s="3"/>
      <c r="G5" s="3"/>
      <c r="H5" s="3"/>
      <c r="I5" s="3"/>
      <c r="J5" s="14" t="s">
        <v>1</v>
      </c>
    </row>
    <row r="6" spans="1:10" ht="18" customHeight="1">
      <c r="A6" s="4"/>
      <c r="B6" s="79"/>
      <c r="C6" s="5"/>
      <c r="D6" s="200" t="s">
        <v>2</v>
      </c>
      <c r="E6" s="200"/>
      <c r="F6" s="200"/>
      <c r="G6" s="5"/>
      <c r="H6" s="200" t="s">
        <v>71</v>
      </c>
      <c r="I6" s="200"/>
      <c r="J6" s="200"/>
    </row>
    <row r="7" spans="1:10" ht="18" customHeight="1">
      <c r="A7" s="4"/>
      <c r="B7" s="4"/>
      <c r="C7" s="5"/>
      <c r="D7" s="15" t="s">
        <v>75</v>
      </c>
      <c r="E7" s="15"/>
      <c r="F7" s="15" t="s">
        <v>75</v>
      </c>
      <c r="G7" s="15"/>
      <c r="H7" s="15" t="s">
        <v>75</v>
      </c>
      <c r="I7" s="15"/>
      <c r="J7" s="15" t="s">
        <v>75</v>
      </c>
    </row>
    <row r="8" spans="1:10" ht="18" customHeight="1">
      <c r="A8" s="6"/>
      <c r="B8" s="79"/>
      <c r="C8" s="16"/>
      <c r="D8" s="17" t="s">
        <v>108</v>
      </c>
      <c r="E8" s="18"/>
      <c r="F8" s="17" t="s">
        <v>102</v>
      </c>
      <c r="G8" s="18"/>
      <c r="H8" s="17" t="s">
        <v>108</v>
      </c>
      <c r="I8" s="18"/>
      <c r="J8" s="17" t="s">
        <v>102</v>
      </c>
    </row>
    <row r="9" spans="1:10" ht="3.95" customHeight="1">
      <c r="A9" s="6"/>
      <c r="B9" s="6"/>
      <c r="C9" s="5"/>
      <c r="D9" s="18"/>
      <c r="E9" s="18"/>
      <c r="F9" s="18"/>
      <c r="G9" s="18"/>
      <c r="H9" s="18"/>
      <c r="I9" s="18"/>
      <c r="J9" s="18"/>
    </row>
    <row r="10" spans="1:10" ht="18" customHeight="1">
      <c r="A10" s="4" t="s">
        <v>33</v>
      </c>
      <c r="B10" s="4"/>
      <c r="D10" s="19"/>
      <c r="E10" s="8"/>
      <c r="F10" s="19"/>
      <c r="G10" s="9"/>
      <c r="H10" s="9"/>
      <c r="I10" s="9"/>
      <c r="J10" s="9"/>
    </row>
    <row r="11" spans="1:10" ht="3.95" customHeight="1">
      <c r="A11" s="20"/>
      <c r="B11" s="20"/>
      <c r="D11" s="8"/>
      <c r="E11" s="8"/>
      <c r="F11" s="8"/>
      <c r="G11" s="9"/>
      <c r="H11" s="9"/>
      <c r="I11" s="9"/>
      <c r="J11" s="9"/>
    </row>
    <row r="12" spans="1:10" ht="18" customHeight="1">
      <c r="A12" s="20" t="s">
        <v>34</v>
      </c>
      <c r="B12" s="20"/>
      <c r="D12" s="89">
        <v>89149</v>
      </c>
      <c r="E12" s="90"/>
      <c r="F12" s="89">
        <v>118294</v>
      </c>
      <c r="G12" s="91"/>
      <c r="H12" s="92">
        <v>6657</v>
      </c>
      <c r="I12" s="91"/>
      <c r="J12" s="92">
        <v>7603</v>
      </c>
    </row>
    <row r="13" spans="1:10" ht="18" customHeight="1">
      <c r="A13" s="20" t="s">
        <v>63</v>
      </c>
      <c r="B13" s="20"/>
      <c r="D13" s="90">
        <v>904</v>
      </c>
      <c r="E13" s="90"/>
      <c r="F13" s="90">
        <v>1428</v>
      </c>
      <c r="G13" s="92"/>
      <c r="H13" s="92">
        <v>0</v>
      </c>
      <c r="I13" s="92"/>
      <c r="J13" s="92">
        <v>0</v>
      </c>
    </row>
    <row r="14" spans="1:10" ht="18" customHeight="1">
      <c r="A14" s="20" t="s">
        <v>142</v>
      </c>
      <c r="B14" s="93"/>
      <c r="D14" s="94">
        <v>2344</v>
      </c>
      <c r="E14" s="90"/>
      <c r="F14" s="94">
        <v>0</v>
      </c>
      <c r="G14" s="92"/>
      <c r="H14" s="95">
        <v>0</v>
      </c>
      <c r="I14" s="92"/>
      <c r="J14" s="95">
        <v>0</v>
      </c>
    </row>
    <row r="15" spans="1:10" ht="3.95" customHeight="1">
      <c r="A15" s="96"/>
      <c r="B15" s="96"/>
      <c r="D15" s="19"/>
      <c r="E15" s="19"/>
      <c r="F15" s="19"/>
      <c r="G15" s="19"/>
      <c r="H15" s="19"/>
      <c r="I15" s="21"/>
      <c r="J15" s="19"/>
    </row>
    <row r="16" spans="1:10" ht="18" customHeight="1">
      <c r="A16" s="4" t="s">
        <v>35</v>
      </c>
      <c r="B16" s="4"/>
      <c r="D16" s="97">
        <f>SUM(D12:D14)</f>
        <v>92397</v>
      </c>
      <c r="E16" s="10"/>
      <c r="F16" s="97">
        <f>SUM(F12:F13)</f>
        <v>119722</v>
      </c>
      <c r="G16" s="10"/>
      <c r="H16" s="97">
        <f>SUM(H12:H13)</f>
        <v>6657</v>
      </c>
      <c r="I16" s="11"/>
      <c r="J16" s="97">
        <f>SUM(J12:J13)</f>
        <v>7603</v>
      </c>
    </row>
    <row r="17" spans="1:10" ht="9.9499999999999993" customHeight="1">
      <c r="A17" s="20"/>
      <c r="B17" s="20"/>
      <c r="D17" s="8"/>
      <c r="E17" s="8"/>
      <c r="F17" s="8"/>
      <c r="G17" s="8"/>
      <c r="H17" s="8"/>
      <c r="I17" s="9"/>
      <c r="J17" s="8"/>
    </row>
    <row r="18" spans="1:10" ht="18" customHeight="1">
      <c r="A18" s="4" t="s">
        <v>36</v>
      </c>
      <c r="B18" s="4"/>
      <c r="D18" s="8"/>
      <c r="E18" s="8"/>
      <c r="F18" s="8"/>
      <c r="G18" s="8"/>
      <c r="H18" s="8"/>
      <c r="I18" s="9"/>
      <c r="J18" s="8"/>
    </row>
    <row r="19" spans="1:10" ht="3.95" customHeight="1">
      <c r="A19" s="20"/>
      <c r="B19" s="20"/>
      <c r="D19" s="8"/>
      <c r="E19" s="8"/>
      <c r="F19" s="8"/>
      <c r="G19" s="8"/>
      <c r="H19" s="8"/>
      <c r="I19" s="9"/>
      <c r="J19" s="8"/>
    </row>
    <row r="20" spans="1:10" ht="18" customHeight="1">
      <c r="A20" s="20" t="s">
        <v>37</v>
      </c>
      <c r="B20" s="20"/>
      <c r="D20" s="89">
        <v>-69825</v>
      </c>
      <c r="E20" s="90"/>
      <c r="F20" s="89">
        <v>-80140</v>
      </c>
      <c r="G20" s="91"/>
      <c r="H20" s="91">
        <v>-5627</v>
      </c>
      <c r="I20" s="91"/>
      <c r="J20" s="91">
        <v>-6600</v>
      </c>
    </row>
    <row r="21" spans="1:10" ht="18" customHeight="1">
      <c r="A21" s="20" t="s">
        <v>38</v>
      </c>
      <c r="B21" s="20"/>
      <c r="D21" s="94">
        <v>-341</v>
      </c>
      <c r="E21" s="90"/>
      <c r="F21" s="94">
        <v>-659</v>
      </c>
      <c r="G21" s="92"/>
      <c r="H21" s="95">
        <v>0</v>
      </c>
      <c r="I21" s="92"/>
      <c r="J21" s="95">
        <v>0</v>
      </c>
    </row>
    <row r="22" spans="1:10" ht="3.95" customHeight="1">
      <c r="A22" s="20"/>
      <c r="B22" s="20"/>
      <c r="D22" s="8"/>
      <c r="E22" s="19"/>
      <c r="F22" s="8"/>
      <c r="G22" s="19"/>
      <c r="H22" s="8"/>
      <c r="I22" s="21"/>
      <c r="J22" s="8"/>
    </row>
    <row r="23" spans="1:10" ht="18" customHeight="1">
      <c r="A23" s="98" t="s">
        <v>39</v>
      </c>
      <c r="B23" s="98"/>
      <c r="D23" s="99">
        <f>SUM(D20:D21)</f>
        <v>-70166</v>
      </c>
      <c r="E23" s="100"/>
      <c r="F23" s="99">
        <f>SUM(F20:F21)</f>
        <v>-80799</v>
      </c>
      <c r="G23" s="100"/>
      <c r="H23" s="99">
        <f>SUM(H20:H21)</f>
        <v>-5627</v>
      </c>
      <c r="I23" s="90"/>
      <c r="J23" s="99">
        <f>SUM(J20:J21)</f>
        <v>-6600</v>
      </c>
    </row>
    <row r="24" spans="1:10" ht="9.9499999999999993" customHeight="1">
      <c r="A24" s="20"/>
      <c r="B24" s="20"/>
      <c r="D24" s="8"/>
      <c r="E24" s="8"/>
      <c r="F24" s="8"/>
      <c r="G24" s="8"/>
      <c r="H24" s="8"/>
      <c r="I24" s="9"/>
      <c r="J24" s="8"/>
    </row>
    <row r="25" spans="1:10" ht="18" customHeight="1">
      <c r="A25" s="101" t="s">
        <v>100</v>
      </c>
      <c r="B25" s="101"/>
      <c r="D25" s="102">
        <f>D16+D23</f>
        <v>22231</v>
      </c>
      <c r="E25" s="100"/>
      <c r="F25" s="102">
        <f>F16+F23</f>
        <v>38923</v>
      </c>
      <c r="G25" s="100"/>
      <c r="H25" s="102">
        <f>H16+H23</f>
        <v>1030</v>
      </c>
      <c r="I25" s="90"/>
      <c r="J25" s="102">
        <f>J16+J23</f>
        <v>1003</v>
      </c>
    </row>
    <row r="26" spans="1:10" ht="18" customHeight="1">
      <c r="A26" s="20" t="s">
        <v>98</v>
      </c>
      <c r="B26" s="20"/>
      <c r="C26" s="32"/>
      <c r="D26" s="89">
        <v>2146</v>
      </c>
      <c r="E26" s="90"/>
      <c r="F26" s="89">
        <v>4495</v>
      </c>
      <c r="G26" s="91"/>
      <c r="H26" s="91">
        <v>14643</v>
      </c>
      <c r="I26" s="91"/>
      <c r="J26" s="91">
        <v>9247</v>
      </c>
    </row>
    <row r="27" spans="1:10" ht="18" customHeight="1">
      <c r="A27" s="20" t="s">
        <v>99</v>
      </c>
      <c r="B27" s="20"/>
      <c r="D27" s="89">
        <v>-3981</v>
      </c>
      <c r="E27" s="90"/>
      <c r="F27" s="89">
        <v>-2609</v>
      </c>
      <c r="G27" s="103"/>
      <c r="H27" s="91">
        <v>-290</v>
      </c>
      <c r="I27" s="103"/>
      <c r="J27" s="91">
        <v>-12</v>
      </c>
    </row>
    <row r="28" spans="1:10" ht="18" customHeight="1">
      <c r="A28" s="20" t="s">
        <v>40</v>
      </c>
      <c r="B28" s="20"/>
      <c r="D28" s="89">
        <v>-28863</v>
      </c>
      <c r="E28" s="90"/>
      <c r="F28" s="89">
        <v>-23729</v>
      </c>
      <c r="G28" s="103"/>
      <c r="H28" s="91">
        <v>-11284</v>
      </c>
      <c r="I28" s="103"/>
      <c r="J28" s="91">
        <v>-10255</v>
      </c>
    </row>
    <row r="29" spans="1:10" ht="18" customHeight="1">
      <c r="A29" s="197" t="s">
        <v>179</v>
      </c>
      <c r="B29" s="20"/>
      <c r="D29" s="89">
        <v>1216</v>
      </c>
      <c r="E29" s="90"/>
      <c r="F29" s="89">
        <v>2447</v>
      </c>
      <c r="G29" s="103"/>
      <c r="H29" s="91">
        <v>0</v>
      </c>
      <c r="I29" s="103"/>
      <c r="J29" s="91">
        <v>-1</v>
      </c>
    </row>
    <row r="30" spans="1:10" ht="18" customHeight="1">
      <c r="A30" s="96" t="s">
        <v>41</v>
      </c>
      <c r="B30" s="96"/>
      <c r="D30" s="94">
        <v>-1578</v>
      </c>
      <c r="E30" s="90"/>
      <c r="F30" s="94">
        <v>-2759</v>
      </c>
      <c r="G30" s="103"/>
      <c r="H30" s="95">
        <v>-108</v>
      </c>
      <c r="I30" s="103"/>
      <c r="J30" s="95">
        <v>-129</v>
      </c>
    </row>
    <row r="31" spans="1:10" ht="3.95" customHeight="1">
      <c r="C31" s="22"/>
      <c r="D31" s="19"/>
      <c r="E31" s="19"/>
      <c r="F31" s="19"/>
      <c r="G31" s="19"/>
      <c r="H31" s="19"/>
      <c r="I31" s="21"/>
      <c r="J31" s="19"/>
    </row>
    <row r="32" spans="1:10" ht="20.100000000000001" customHeight="1">
      <c r="A32" s="4" t="s">
        <v>107</v>
      </c>
      <c r="B32" s="4"/>
      <c r="D32" s="89">
        <f>SUM(D25:D30)</f>
        <v>-8829</v>
      </c>
      <c r="E32" s="104"/>
      <c r="F32" s="89">
        <f>SUM(F25:F30)</f>
        <v>16768</v>
      </c>
      <c r="G32" s="104"/>
      <c r="H32" s="89">
        <f>SUM(H25:H30)</f>
        <v>3991</v>
      </c>
      <c r="I32" s="105"/>
      <c r="J32" s="89">
        <f>SUM(J25:J30)</f>
        <v>-147</v>
      </c>
    </row>
    <row r="33" spans="1:10" ht="18" customHeight="1">
      <c r="A33" s="20" t="s">
        <v>119</v>
      </c>
      <c r="B33" s="20"/>
      <c r="C33" s="32"/>
      <c r="D33" s="94">
        <v>-27</v>
      </c>
      <c r="E33" s="90"/>
      <c r="F33" s="94">
        <v>-7039</v>
      </c>
      <c r="G33" s="106"/>
      <c r="H33" s="94">
        <v>62</v>
      </c>
      <c r="I33" s="106"/>
      <c r="J33" s="107">
        <v>32</v>
      </c>
    </row>
    <row r="34" spans="1:10" ht="3.95" customHeight="1">
      <c r="C34" s="22"/>
      <c r="D34" s="19"/>
      <c r="E34" s="19"/>
      <c r="F34" s="19"/>
      <c r="G34" s="19"/>
      <c r="H34" s="19"/>
      <c r="I34" s="21"/>
      <c r="J34" s="19"/>
    </row>
    <row r="35" spans="1:10" ht="18" customHeight="1">
      <c r="A35" s="87" t="s">
        <v>135</v>
      </c>
      <c r="B35" s="101"/>
      <c r="D35" s="89">
        <f>SUM(D32:D33)</f>
        <v>-8856</v>
      </c>
      <c r="E35" s="104"/>
      <c r="F35" s="89">
        <f>SUM(F32:F33)</f>
        <v>9729</v>
      </c>
      <c r="G35" s="104"/>
      <c r="H35" s="89">
        <f>SUM(H32:H33)</f>
        <v>4053</v>
      </c>
      <c r="I35" s="105"/>
      <c r="J35" s="89">
        <f>SUM(J32:J33)</f>
        <v>-115</v>
      </c>
    </row>
    <row r="36" spans="1:10" ht="18" customHeight="1">
      <c r="A36" s="96" t="s">
        <v>120</v>
      </c>
      <c r="B36" s="96"/>
      <c r="D36" s="94">
        <v>0</v>
      </c>
      <c r="E36" s="105"/>
      <c r="F36" s="94">
        <v>0</v>
      </c>
      <c r="G36" s="105"/>
      <c r="H36" s="94">
        <v>0</v>
      </c>
      <c r="I36" s="105"/>
      <c r="J36" s="94">
        <v>0</v>
      </c>
    </row>
    <row r="37" spans="1:10" ht="3.95" customHeight="1">
      <c r="C37" s="22"/>
      <c r="D37" s="19"/>
      <c r="E37" s="19"/>
      <c r="F37" s="19"/>
      <c r="G37" s="19"/>
      <c r="H37" s="19"/>
      <c r="I37" s="21"/>
      <c r="J37" s="19"/>
    </row>
    <row r="38" spans="1:10" ht="18" customHeight="1" thickBot="1">
      <c r="A38" s="1" t="s">
        <v>136</v>
      </c>
      <c r="B38" s="1"/>
      <c r="C38" s="4"/>
      <c r="D38" s="108">
        <f>SUM(D35:D36)</f>
        <v>-8856</v>
      </c>
      <c r="E38" s="104"/>
      <c r="F38" s="108">
        <f>SUM(F35:F36)</f>
        <v>9729</v>
      </c>
      <c r="G38" s="104"/>
      <c r="H38" s="108">
        <f>SUM(H35:H36)</f>
        <v>4053</v>
      </c>
      <c r="I38" s="105"/>
      <c r="J38" s="108">
        <f>SUM(J35:J36)</f>
        <v>-115</v>
      </c>
    </row>
    <row r="39" spans="1:10" ht="9.9499999999999993" customHeight="1" thickTop="1">
      <c r="A39" s="109"/>
      <c r="B39" s="109"/>
      <c r="C39" s="20"/>
      <c r="D39" s="110"/>
      <c r="E39" s="8"/>
      <c r="F39" s="110"/>
      <c r="G39" s="8"/>
      <c r="H39" s="110"/>
      <c r="I39" s="9"/>
      <c r="J39" s="110"/>
    </row>
    <row r="40" spans="1:10" ht="18" customHeight="1">
      <c r="A40" s="1" t="s">
        <v>121</v>
      </c>
      <c r="B40" s="1"/>
      <c r="D40" s="8"/>
      <c r="E40" s="8"/>
      <c r="F40" s="8"/>
      <c r="G40" s="8"/>
      <c r="H40" s="8"/>
      <c r="I40" s="9"/>
      <c r="J40" s="8"/>
    </row>
    <row r="41" spans="1:10" ht="18" customHeight="1">
      <c r="A41" s="2" t="s">
        <v>72</v>
      </c>
      <c r="D41" s="66">
        <v>-8856</v>
      </c>
      <c r="E41" s="66"/>
      <c r="F41" s="66">
        <v>9729</v>
      </c>
      <c r="G41" s="66"/>
      <c r="H41" s="66">
        <v>4053</v>
      </c>
      <c r="I41" s="91"/>
      <c r="J41" s="66">
        <v>-115</v>
      </c>
    </row>
    <row r="42" spans="1:10" ht="18" customHeight="1">
      <c r="A42" s="2" t="s">
        <v>42</v>
      </c>
      <c r="D42" s="111">
        <v>0</v>
      </c>
      <c r="E42" s="66"/>
      <c r="F42" s="111">
        <v>0</v>
      </c>
      <c r="G42" s="66"/>
      <c r="H42" s="111">
        <v>0</v>
      </c>
      <c r="I42" s="103"/>
      <c r="J42" s="111">
        <v>0</v>
      </c>
    </row>
    <row r="43" spans="1:10" ht="3.95" customHeight="1">
      <c r="C43" s="4"/>
      <c r="D43" s="19"/>
      <c r="E43" s="19"/>
      <c r="F43" s="19"/>
      <c r="G43" s="19"/>
      <c r="H43" s="19"/>
      <c r="I43" s="21"/>
      <c r="J43" s="19"/>
    </row>
    <row r="44" spans="1:10" ht="18" customHeight="1" thickBot="1">
      <c r="D44" s="112">
        <f>SUM(D41:D42)</f>
        <v>-8856</v>
      </c>
      <c r="E44" s="8"/>
      <c r="F44" s="112">
        <f>SUM(F41:F42)</f>
        <v>9729</v>
      </c>
      <c r="G44" s="8"/>
      <c r="H44" s="112">
        <f>SUM(H41:H42)</f>
        <v>4053</v>
      </c>
      <c r="I44" s="9"/>
      <c r="J44" s="112">
        <f>SUM(J41:J42)</f>
        <v>-115</v>
      </c>
    </row>
    <row r="45" spans="1:10" ht="9.9499999999999993" customHeight="1" thickTop="1">
      <c r="D45" s="23"/>
      <c r="E45" s="24"/>
      <c r="F45" s="23"/>
      <c r="G45" s="24"/>
      <c r="H45" s="23"/>
      <c r="I45" s="25"/>
      <c r="J45" s="23"/>
    </row>
    <row r="46" spans="1:10" ht="18" customHeight="1">
      <c r="A46" s="1" t="s">
        <v>122</v>
      </c>
      <c r="B46" s="1"/>
      <c r="C46" s="32"/>
      <c r="E46" s="1"/>
      <c r="G46" s="1"/>
      <c r="I46" s="1"/>
    </row>
    <row r="47" spans="1:10" ht="3.95" customHeight="1">
      <c r="C47" s="4"/>
      <c r="D47" s="8"/>
      <c r="E47" s="8"/>
      <c r="F47" s="8"/>
      <c r="G47" s="8"/>
      <c r="H47" s="8"/>
      <c r="I47" s="9"/>
      <c r="J47" s="8"/>
    </row>
    <row r="48" spans="1:10" ht="18" customHeight="1">
      <c r="A48" s="2" t="s">
        <v>123</v>
      </c>
      <c r="D48" s="113">
        <v>-1.1299999999999999E-2</v>
      </c>
      <c r="E48" s="114"/>
      <c r="F48" s="113">
        <v>1.24E-2</v>
      </c>
      <c r="G48" s="115"/>
      <c r="H48" s="113">
        <v>5.1999999999999998E-3</v>
      </c>
      <c r="I48" s="115"/>
      <c r="J48" s="113">
        <v>-1E-4</v>
      </c>
    </row>
    <row r="49" spans="1:10" ht="18" customHeight="1">
      <c r="C49" s="4"/>
      <c r="D49" s="8"/>
      <c r="E49" s="8"/>
      <c r="F49" s="8"/>
      <c r="G49" s="8"/>
      <c r="H49" s="8"/>
      <c r="I49" s="9"/>
      <c r="J49" s="8"/>
    </row>
    <row r="50" spans="1:10" ht="18" customHeight="1">
      <c r="C50" s="4"/>
      <c r="D50" s="8"/>
      <c r="E50" s="8"/>
      <c r="F50" s="8"/>
      <c r="G50" s="8"/>
      <c r="H50" s="8"/>
      <c r="I50" s="9"/>
      <c r="J50" s="8"/>
    </row>
    <row r="51" spans="1:10" ht="18" customHeight="1">
      <c r="C51" s="4"/>
      <c r="D51" s="8"/>
      <c r="E51" s="8"/>
      <c r="F51" s="8"/>
      <c r="G51" s="8"/>
      <c r="H51" s="8"/>
      <c r="I51" s="9"/>
      <c r="J51" s="8"/>
    </row>
    <row r="52" spans="1:10" ht="18" customHeight="1">
      <c r="C52" s="4"/>
      <c r="D52" s="8"/>
      <c r="E52" s="8"/>
      <c r="F52" s="8"/>
      <c r="G52" s="8"/>
      <c r="H52" s="8"/>
      <c r="I52" s="9"/>
      <c r="J52" s="8"/>
    </row>
    <row r="53" spans="1:10" ht="18" customHeight="1">
      <c r="A53" s="201" t="s">
        <v>17</v>
      </c>
      <c r="B53" s="201"/>
      <c r="C53" s="201"/>
      <c r="D53" s="201"/>
      <c r="E53" s="201"/>
      <c r="F53" s="201"/>
      <c r="G53" s="201"/>
      <c r="H53" s="201"/>
      <c r="I53" s="201"/>
      <c r="J53" s="201"/>
    </row>
    <row r="54" spans="1:10" ht="15.75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ht="15.75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ht="22.35" customHeight="1">
      <c r="A56" s="3" t="str">
        <f>'2-4 '!A45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56" s="3"/>
      <c r="C56" s="116"/>
      <c r="D56" s="117"/>
      <c r="E56" s="117"/>
      <c r="F56" s="117"/>
      <c r="G56" s="118"/>
      <c r="H56" s="118"/>
      <c r="I56" s="118"/>
      <c r="J56" s="118"/>
    </row>
  </sheetData>
  <mergeCells count="3">
    <mergeCell ref="D6:F6"/>
    <mergeCell ref="H6:J6"/>
    <mergeCell ref="A53:J53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&amp;R&amp;"Browallia New,Regular"&amp;12&amp;P</oddFooter>
  </headerFooter>
  <colBreaks count="1" manualBreakCount="1">
    <brk id="10" max="1048575" man="1"/>
  </colBreaks>
  <ignoredErrors>
    <ignoredError sqref="F16:J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D86D1-23B9-4B6D-8C02-100E09084583}">
  <dimension ref="A1:J136"/>
  <sheetViews>
    <sheetView topLeftCell="A8" zoomScaleNormal="100" zoomScaleSheetLayoutView="85" workbookViewId="0">
      <selection activeCell="D18" sqref="D18"/>
    </sheetView>
  </sheetViews>
  <sheetFormatPr defaultColWidth="9.42578125" defaultRowHeight="21.75" customHeight="1"/>
  <cols>
    <col min="1" max="1" width="29.85546875" style="2" customWidth="1"/>
    <col min="2" max="2" width="8" style="2" bestFit="1" customWidth="1"/>
    <col min="3" max="3" width="0.5703125" style="2" customWidth="1"/>
    <col min="4" max="4" width="13.5703125" style="2" customWidth="1"/>
    <col min="5" max="5" width="0.5703125" style="2" customWidth="1"/>
    <col min="6" max="6" width="13.5703125" style="2" customWidth="1"/>
    <col min="7" max="7" width="0.5703125" style="2" customWidth="1"/>
    <col min="8" max="8" width="13.5703125" style="2" customWidth="1"/>
    <col min="9" max="9" width="0.5703125" style="2" customWidth="1"/>
    <col min="10" max="10" width="13.5703125" style="2" customWidth="1"/>
    <col min="11" max="11" width="9.42578125" style="2" customWidth="1"/>
    <col min="12" max="16384" width="9.42578125" style="2"/>
  </cols>
  <sheetData>
    <row r="1" spans="1:10" ht="18" customHeight="1">
      <c r="A1" s="1" t="s">
        <v>0</v>
      </c>
    </row>
    <row r="2" spans="1:10" ht="18" customHeight="1">
      <c r="A2" s="87" t="s">
        <v>83</v>
      </c>
    </row>
    <row r="3" spans="1:10" ht="18" customHeight="1">
      <c r="A3" s="88" t="s">
        <v>132</v>
      </c>
      <c r="B3" s="3"/>
      <c r="C3" s="3"/>
      <c r="D3" s="3"/>
      <c r="E3" s="3"/>
      <c r="F3" s="3"/>
      <c r="G3" s="34"/>
      <c r="H3" s="34"/>
      <c r="I3" s="3"/>
      <c r="J3" s="34"/>
    </row>
    <row r="4" spans="1:10" ht="18" customHeight="1"/>
    <row r="5" spans="1:10" ht="18" customHeight="1">
      <c r="D5" s="3"/>
      <c r="E5" s="3"/>
      <c r="F5" s="3"/>
      <c r="G5" s="3"/>
      <c r="H5" s="3"/>
      <c r="I5" s="3"/>
      <c r="J5" s="14" t="s">
        <v>1</v>
      </c>
    </row>
    <row r="6" spans="1:10" ht="18" customHeight="1">
      <c r="A6" s="4"/>
      <c r="B6" s="5"/>
      <c r="C6" s="5"/>
      <c r="D6" s="200" t="s">
        <v>2</v>
      </c>
      <c r="E6" s="200"/>
      <c r="F6" s="200"/>
      <c r="G6" s="5"/>
      <c r="H6" s="200" t="s">
        <v>71</v>
      </c>
      <c r="I6" s="200"/>
      <c r="J6" s="200"/>
    </row>
    <row r="7" spans="1:10" ht="18" customHeight="1">
      <c r="A7" s="4"/>
      <c r="B7" s="5"/>
      <c r="C7" s="6"/>
      <c r="D7" s="15" t="s">
        <v>75</v>
      </c>
      <c r="E7" s="15"/>
      <c r="F7" s="15" t="s">
        <v>75</v>
      </c>
      <c r="G7" s="15"/>
      <c r="H7" s="15" t="s">
        <v>75</v>
      </c>
      <c r="I7" s="15"/>
      <c r="J7" s="15" t="s">
        <v>75</v>
      </c>
    </row>
    <row r="8" spans="1:10" ht="18" customHeight="1">
      <c r="A8" s="6"/>
      <c r="B8" s="37" t="s">
        <v>5</v>
      </c>
      <c r="C8" s="7"/>
      <c r="D8" s="17" t="s">
        <v>108</v>
      </c>
      <c r="E8" s="18"/>
      <c r="F8" s="17" t="s">
        <v>102</v>
      </c>
      <c r="G8" s="18"/>
      <c r="H8" s="17" t="s">
        <v>108</v>
      </c>
      <c r="I8" s="18"/>
      <c r="J8" s="17" t="s">
        <v>102</v>
      </c>
    </row>
    <row r="9" spans="1:10" ht="3.95" customHeight="1">
      <c r="A9" s="6"/>
      <c r="B9" s="5"/>
      <c r="C9" s="7"/>
      <c r="D9" s="18"/>
      <c r="E9" s="18"/>
      <c r="F9" s="18"/>
      <c r="G9" s="18"/>
      <c r="H9" s="18"/>
      <c r="I9" s="18"/>
      <c r="J9" s="18"/>
    </row>
    <row r="10" spans="1:10" ht="18" customHeight="1">
      <c r="A10" s="4" t="s">
        <v>33</v>
      </c>
      <c r="C10" s="5"/>
      <c r="D10" s="8"/>
      <c r="E10" s="8"/>
      <c r="F10" s="8"/>
      <c r="G10" s="9"/>
      <c r="H10" s="9"/>
      <c r="I10" s="9"/>
      <c r="J10" s="9"/>
    </row>
    <row r="11" spans="1:10" ht="3.95" customHeight="1">
      <c r="A11" s="20"/>
      <c r="C11" s="5"/>
      <c r="D11" s="8"/>
      <c r="E11" s="8"/>
      <c r="F11" s="8"/>
      <c r="G11" s="9"/>
      <c r="H11" s="9"/>
      <c r="I11" s="9"/>
      <c r="J11" s="9"/>
    </row>
    <row r="12" spans="1:10" ht="18" customHeight="1">
      <c r="A12" s="20" t="s">
        <v>34</v>
      </c>
      <c r="C12" s="5"/>
      <c r="D12" s="89">
        <v>387210</v>
      </c>
      <c r="E12" s="90"/>
      <c r="F12" s="89">
        <v>335322</v>
      </c>
      <c r="G12" s="28"/>
      <c r="H12" s="28">
        <v>33341</v>
      </c>
      <c r="I12" s="28"/>
      <c r="J12" s="28">
        <v>26306</v>
      </c>
    </row>
    <row r="13" spans="1:10" ht="18" customHeight="1">
      <c r="A13" s="20" t="s">
        <v>63</v>
      </c>
      <c r="C13" s="5"/>
      <c r="D13" s="90">
        <v>3840</v>
      </c>
      <c r="E13" s="90"/>
      <c r="F13" s="90">
        <v>3305</v>
      </c>
      <c r="G13" s="29"/>
      <c r="H13" s="29">
        <v>0</v>
      </c>
      <c r="I13" s="29"/>
      <c r="J13" s="29">
        <v>0</v>
      </c>
    </row>
    <row r="14" spans="1:10" ht="18" customHeight="1">
      <c r="A14" s="20" t="s">
        <v>142</v>
      </c>
      <c r="B14" s="32">
        <v>16</v>
      </c>
      <c r="C14" s="5"/>
      <c r="D14" s="94">
        <v>7576</v>
      </c>
      <c r="E14" s="90"/>
      <c r="F14" s="94">
        <v>0</v>
      </c>
      <c r="G14" s="29"/>
      <c r="H14" s="63">
        <v>0</v>
      </c>
      <c r="I14" s="29"/>
      <c r="J14" s="63">
        <v>0</v>
      </c>
    </row>
    <row r="15" spans="1:10" ht="3.95" customHeight="1">
      <c r="A15" s="96"/>
      <c r="C15" s="31"/>
      <c r="D15" s="19"/>
      <c r="E15" s="19"/>
      <c r="F15" s="19"/>
      <c r="G15" s="19"/>
      <c r="H15" s="19"/>
      <c r="I15" s="21"/>
      <c r="J15" s="19"/>
    </row>
    <row r="16" spans="1:10" ht="18" customHeight="1">
      <c r="A16" s="4" t="s">
        <v>35</v>
      </c>
      <c r="C16" s="31"/>
      <c r="D16" s="97">
        <f>SUM(D12:E14)</f>
        <v>398626</v>
      </c>
      <c r="E16" s="10"/>
      <c r="F16" s="97">
        <f>SUM(F12:F13)</f>
        <v>338627</v>
      </c>
      <c r="G16" s="10"/>
      <c r="H16" s="97">
        <f>SUM(H12:H13)</f>
        <v>33341</v>
      </c>
      <c r="I16" s="11"/>
      <c r="J16" s="97">
        <f>SUM(J12:J13)</f>
        <v>26306</v>
      </c>
    </row>
    <row r="17" spans="1:10" ht="9.9499999999999993" customHeight="1">
      <c r="A17" s="20"/>
      <c r="C17" s="31"/>
      <c r="D17" s="8"/>
      <c r="E17" s="8"/>
      <c r="F17" s="8"/>
      <c r="G17" s="8"/>
      <c r="H17" s="8"/>
      <c r="I17" s="9"/>
      <c r="J17" s="8"/>
    </row>
    <row r="18" spans="1:10" ht="18" customHeight="1">
      <c r="A18" s="4" t="s">
        <v>36</v>
      </c>
      <c r="C18" s="31"/>
      <c r="D18" s="8"/>
      <c r="E18" s="8"/>
      <c r="F18" s="8"/>
      <c r="G18" s="8"/>
      <c r="H18" s="8"/>
      <c r="I18" s="9"/>
      <c r="J18" s="8"/>
    </row>
    <row r="19" spans="1:10" ht="3.95" customHeight="1">
      <c r="A19" s="20"/>
      <c r="C19" s="31"/>
      <c r="D19" s="8"/>
      <c r="E19" s="8"/>
      <c r="F19" s="8"/>
      <c r="G19" s="8"/>
      <c r="H19" s="8"/>
      <c r="I19" s="9"/>
      <c r="J19" s="8"/>
    </row>
    <row r="20" spans="1:10" ht="18" customHeight="1">
      <c r="A20" s="20" t="s">
        <v>37</v>
      </c>
      <c r="C20" s="31"/>
      <c r="D20" s="89">
        <v>-255922</v>
      </c>
      <c r="E20" s="90"/>
      <c r="F20" s="89">
        <v>-229535</v>
      </c>
      <c r="G20" s="28"/>
      <c r="H20" s="89">
        <v>-30063</v>
      </c>
      <c r="I20" s="28"/>
      <c r="J20" s="89">
        <v>-22378</v>
      </c>
    </row>
    <row r="21" spans="1:10" ht="18" customHeight="1">
      <c r="A21" s="20" t="s">
        <v>38</v>
      </c>
      <c r="C21" s="31"/>
      <c r="D21" s="94">
        <v>-1500</v>
      </c>
      <c r="E21" s="90"/>
      <c r="F21" s="94">
        <v>-1260</v>
      </c>
      <c r="G21" s="29"/>
      <c r="H21" s="63">
        <v>0</v>
      </c>
      <c r="I21" s="29"/>
      <c r="J21" s="63">
        <v>0</v>
      </c>
    </row>
    <row r="22" spans="1:10" ht="3.95" customHeight="1">
      <c r="A22" s="20"/>
      <c r="C22" s="5"/>
      <c r="D22" s="8"/>
      <c r="E22" s="19"/>
      <c r="F22" s="8"/>
      <c r="G22" s="19"/>
      <c r="H22" s="8"/>
      <c r="I22" s="21"/>
      <c r="J22" s="8"/>
    </row>
    <row r="23" spans="1:10" ht="18" customHeight="1">
      <c r="A23" s="98" t="s">
        <v>39</v>
      </c>
      <c r="C23" s="31"/>
      <c r="D23" s="99">
        <f>SUM(D20:D21)</f>
        <v>-257422</v>
      </c>
      <c r="E23" s="100"/>
      <c r="F23" s="99">
        <f>SUM(F20:F21)</f>
        <v>-230795</v>
      </c>
      <c r="G23" s="100"/>
      <c r="H23" s="99">
        <f>SUM(H20:H21)</f>
        <v>-30063</v>
      </c>
      <c r="I23" s="90"/>
      <c r="J23" s="99">
        <f>SUM(J20:J21)</f>
        <v>-22378</v>
      </c>
    </row>
    <row r="24" spans="1:10" ht="9.9499999999999993" customHeight="1">
      <c r="A24" s="20"/>
      <c r="C24" s="20"/>
      <c r="D24" s="8"/>
      <c r="E24" s="8"/>
      <c r="F24" s="8"/>
      <c r="G24" s="8"/>
      <c r="H24" s="8"/>
      <c r="I24" s="9"/>
      <c r="J24" s="8"/>
    </row>
    <row r="25" spans="1:10" ht="18" customHeight="1">
      <c r="A25" s="101" t="s">
        <v>100</v>
      </c>
      <c r="C25" s="5"/>
      <c r="D25" s="102">
        <f>D16+D23</f>
        <v>141204</v>
      </c>
      <c r="E25" s="100"/>
      <c r="F25" s="102">
        <f>F16+F23</f>
        <v>107832</v>
      </c>
      <c r="G25" s="100"/>
      <c r="H25" s="102">
        <f>H16+H23</f>
        <v>3278</v>
      </c>
      <c r="I25" s="90"/>
      <c r="J25" s="102">
        <f>J16+J23</f>
        <v>3928</v>
      </c>
    </row>
    <row r="26" spans="1:10" ht="18" customHeight="1">
      <c r="A26" s="20" t="s">
        <v>98</v>
      </c>
      <c r="B26" s="32"/>
      <c r="C26" s="5"/>
      <c r="D26" s="89">
        <v>3744</v>
      </c>
      <c r="E26" s="90"/>
      <c r="F26" s="89">
        <v>5350</v>
      </c>
      <c r="G26" s="28"/>
      <c r="H26" s="28">
        <v>33306</v>
      </c>
      <c r="I26" s="28"/>
      <c r="J26" s="28">
        <v>26753</v>
      </c>
    </row>
    <row r="27" spans="1:10" ht="18" customHeight="1">
      <c r="A27" s="20" t="s">
        <v>99</v>
      </c>
      <c r="C27" s="31"/>
      <c r="D27" s="89">
        <v>-11004</v>
      </c>
      <c r="E27" s="90"/>
      <c r="F27" s="89">
        <v>-8239</v>
      </c>
      <c r="G27" s="62"/>
      <c r="H27" s="28">
        <v>-592</v>
      </c>
      <c r="I27" s="62"/>
      <c r="J27" s="28">
        <v>-571</v>
      </c>
    </row>
    <row r="28" spans="1:10" ht="18" customHeight="1">
      <c r="A28" s="20" t="s">
        <v>40</v>
      </c>
      <c r="C28" s="31"/>
      <c r="D28" s="89">
        <v>-88496</v>
      </c>
      <c r="E28" s="90"/>
      <c r="F28" s="89">
        <v>-77804</v>
      </c>
      <c r="G28" s="62"/>
      <c r="H28" s="28">
        <v>-35612</v>
      </c>
      <c r="I28" s="62"/>
      <c r="J28" s="28">
        <v>-31271</v>
      </c>
    </row>
    <row r="29" spans="1:10" ht="18" customHeight="1">
      <c r="A29" s="197" t="s">
        <v>177</v>
      </c>
      <c r="C29" s="31"/>
      <c r="D29" s="89"/>
      <c r="E29" s="90"/>
      <c r="F29" s="89"/>
      <c r="G29" s="62"/>
      <c r="H29" s="28"/>
      <c r="I29" s="62"/>
      <c r="J29" s="28"/>
    </row>
    <row r="30" spans="1:10" ht="18" customHeight="1">
      <c r="A30" s="2" t="s">
        <v>174</v>
      </c>
      <c r="C30" s="31"/>
      <c r="D30" s="89">
        <v>2074</v>
      </c>
      <c r="E30" s="90"/>
      <c r="F30" s="89">
        <v>6442</v>
      </c>
      <c r="G30" s="62"/>
      <c r="H30" s="28">
        <v>0</v>
      </c>
      <c r="I30" s="62"/>
      <c r="J30" s="28">
        <v>1</v>
      </c>
    </row>
    <row r="31" spans="1:10" ht="18" customHeight="1">
      <c r="A31" s="20" t="s">
        <v>143</v>
      </c>
      <c r="B31" s="32">
        <v>9</v>
      </c>
      <c r="C31" s="31"/>
      <c r="D31" s="89">
        <v>0</v>
      </c>
      <c r="E31" s="90"/>
      <c r="F31" s="89">
        <v>0</v>
      </c>
      <c r="G31" s="62"/>
      <c r="H31" s="28">
        <v>-253710</v>
      </c>
      <c r="I31" s="62"/>
      <c r="J31" s="28">
        <v>0</v>
      </c>
    </row>
    <row r="32" spans="1:10" ht="18" customHeight="1">
      <c r="A32" s="20" t="s">
        <v>41</v>
      </c>
      <c r="C32" s="31"/>
      <c r="D32" s="13">
        <v>-5057</v>
      </c>
      <c r="E32" s="90"/>
      <c r="F32" s="13">
        <v>-8465</v>
      </c>
      <c r="G32" s="62"/>
      <c r="H32" s="63">
        <v>-324</v>
      </c>
      <c r="I32" s="62"/>
      <c r="J32" s="63">
        <v>-465</v>
      </c>
    </row>
    <row r="33" spans="1:10" ht="3.95" customHeight="1">
      <c r="B33" s="22"/>
      <c r="C33" s="31"/>
      <c r="D33" s="19"/>
      <c r="E33" s="19"/>
      <c r="F33" s="19"/>
      <c r="G33" s="19"/>
      <c r="H33" s="19"/>
      <c r="I33" s="21"/>
      <c r="J33" s="19"/>
    </row>
    <row r="34" spans="1:10" ht="18" customHeight="1">
      <c r="A34" s="4" t="s">
        <v>107</v>
      </c>
      <c r="C34" s="31"/>
      <c r="D34" s="89">
        <f>SUM(D25:D32)</f>
        <v>42465</v>
      </c>
      <c r="E34" s="104"/>
      <c r="F34" s="89">
        <f>SUM(F25:F32)</f>
        <v>25116</v>
      </c>
      <c r="G34" s="104"/>
      <c r="H34" s="89">
        <f>SUM(H25:H32)</f>
        <v>-253654</v>
      </c>
      <c r="I34" s="105"/>
      <c r="J34" s="89">
        <f>SUM(J25:J32)</f>
        <v>-1625</v>
      </c>
    </row>
    <row r="35" spans="1:10" ht="18" customHeight="1">
      <c r="A35" s="20" t="s">
        <v>119</v>
      </c>
      <c r="B35" s="32">
        <v>17</v>
      </c>
      <c r="C35" s="31"/>
      <c r="D35" s="94">
        <v>-8892</v>
      </c>
      <c r="E35" s="90"/>
      <c r="F35" s="94">
        <v>-9886</v>
      </c>
      <c r="G35" s="119"/>
      <c r="H35" s="63">
        <v>192</v>
      </c>
      <c r="I35" s="119"/>
      <c r="J35" s="63">
        <v>94</v>
      </c>
    </row>
    <row r="36" spans="1:10" ht="3.95" customHeight="1">
      <c r="B36" s="22"/>
      <c r="C36" s="31"/>
      <c r="D36" s="19"/>
      <c r="E36" s="19"/>
      <c r="F36" s="19"/>
      <c r="G36" s="19"/>
      <c r="H36" s="19"/>
      <c r="I36" s="21"/>
      <c r="J36" s="19"/>
    </row>
    <row r="37" spans="1:10" ht="18" customHeight="1">
      <c r="A37" s="101" t="s">
        <v>135</v>
      </c>
      <c r="C37" s="31"/>
      <c r="D37" s="89">
        <f>SUM(D34:D35)</f>
        <v>33573</v>
      </c>
      <c r="E37" s="104"/>
      <c r="F37" s="89">
        <f>SUM(F34:F35)</f>
        <v>15230</v>
      </c>
      <c r="G37" s="104"/>
      <c r="H37" s="89">
        <f>SUM(H34:H35)</f>
        <v>-253462</v>
      </c>
      <c r="I37" s="105"/>
      <c r="J37" s="89">
        <f>SUM(J34:J35)</f>
        <v>-1531</v>
      </c>
    </row>
    <row r="38" spans="1:10" ht="18" customHeight="1">
      <c r="A38" s="96" t="s">
        <v>120</v>
      </c>
      <c r="C38" s="5"/>
      <c r="D38" s="94">
        <v>0</v>
      </c>
      <c r="E38" s="105"/>
      <c r="F38" s="94">
        <v>0</v>
      </c>
      <c r="G38" s="105"/>
      <c r="H38" s="94">
        <v>0</v>
      </c>
      <c r="I38" s="105"/>
      <c r="J38" s="94">
        <v>0</v>
      </c>
    </row>
    <row r="39" spans="1:10" ht="3.95" customHeight="1">
      <c r="B39" s="22"/>
      <c r="C39" s="31"/>
      <c r="D39" s="19"/>
      <c r="E39" s="19"/>
      <c r="F39" s="19"/>
      <c r="G39" s="19"/>
      <c r="H39" s="19"/>
      <c r="I39" s="21"/>
      <c r="J39" s="19"/>
    </row>
    <row r="40" spans="1:10" ht="18" customHeight="1">
      <c r="A40" s="1" t="s">
        <v>175</v>
      </c>
      <c r="B40" s="4"/>
      <c r="C40" s="5"/>
    </row>
    <row r="41" spans="1:10" ht="18" customHeight="1" thickBot="1">
      <c r="A41" s="1" t="s">
        <v>176</v>
      </c>
      <c r="B41" s="4"/>
      <c r="C41" s="5"/>
      <c r="D41" s="108">
        <f>SUM(D37:D38)</f>
        <v>33573</v>
      </c>
      <c r="E41" s="104"/>
      <c r="F41" s="108">
        <f>SUM(F37:F38)</f>
        <v>15230</v>
      </c>
      <c r="G41" s="104"/>
      <c r="H41" s="108">
        <f>SUM(H37:H38)</f>
        <v>-253462</v>
      </c>
      <c r="I41" s="105"/>
      <c r="J41" s="108">
        <f>SUM(J37:J38)</f>
        <v>-1531</v>
      </c>
    </row>
    <row r="42" spans="1:10" ht="9.9499999999999993" customHeight="1" thickTop="1">
      <c r="A42" s="109"/>
      <c r="B42" s="20"/>
      <c r="C42" s="5"/>
      <c r="D42" s="110"/>
      <c r="E42" s="8"/>
      <c r="F42" s="110"/>
      <c r="G42" s="8"/>
      <c r="H42" s="110"/>
      <c r="I42" s="9"/>
      <c r="J42" s="110"/>
    </row>
    <row r="43" spans="1:10" ht="18" customHeight="1">
      <c r="A43" s="1" t="s">
        <v>121</v>
      </c>
      <c r="C43" s="5"/>
      <c r="D43" s="8"/>
      <c r="E43" s="8"/>
      <c r="F43" s="8"/>
      <c r="G43" s="8"/>
      <c r="H43" s="8"/>
      <c r="I43" s="9"/>
      <c r="J43" s="8"/>
    </row>
    <row r="44" spans="1:10" ht="18" customHeight="1">
      <c r="A44" s="2" t="s">
        <v>72</v>
      </c>
      <c r="C44" s="5"/>
      <c r="D44" s="66">
        <f>D41</f>
        <v>33573</v>
      </c>
      <c r="E44" s="66"/>
      <c r="F44" s="66">
        <f>F41</f>
        <v>15230</v>
      </c>
      <c r="G44" s="66"/>
      <c r="H44" s="66">
        <f>H41</f>
        <v>-253462</v>
      </c>
      <c r="I44" s="91"/>
      <c r="J44" s="66">
        <f>J41</f>
        <v>-1531</v>
      </c>
    </row>
    <row r="45" spans="1:10" ht="18" customHeight="1">
      <c r="A45" s="2" t="s">
        <v>42</v>
      </c>
      <c r="C45" s="5"/>
      <c r="D45" s="111">
        <v>0</v>
      </c>
      <c r="E45" s="66"/>
      <c r="F45" s="111">
        <v>0</v>
      </c>
      <c r="G45" s="66"/>
      <c r="H45" s="111">
        <v>0</v>
      </c>
      <c r="I45" s="91"/>
      <c r="J45" s="111">
        <v>0</v>
      </c>
    </row>
    <row r="46" spans="1:10" ht="3.95" customHeight="1">
      <c r="B46" s="4"/>
      <c r="C46" s="5"/>
      <c r="D46" s="19"/>
      <c r="E46" s="19"/>
      <c r="F46" s="19"/>
      <c r="G46" s="19"/>
      <c r="H46" s="19"/>
      <c r="I46" s="21"/>
      <c r="J46" s="19"/>
    </row>
    <row r="47" spans="1:10" ht="18" customHeight="1" thickBot="1">
      <c r="A47" s="109"/>
      <c r="B47" s="20"/>
      <c r="C47" s="43"/>
      <c r="D47" s="112">
        <f>SUM(D44:D45)</f>
        <v>33573</v>
      </c>
      <c r="E47" s="8"/>
      <c r="F47" s="112">
        <f>SUM(F44:F45)</f>
        <v>15230</v>
      </c>
      <c r="G47" s="8"/>
      <c r="H47" s="112">
        <f>SUM(H44:H45)</f>
        <v>-253462</v>
      </c>
      <c r="I47" s="9"/>
      <c r="J47" s="112">
        <f>SUM(J44:J45)</f>
        <v>-1531</v>
      </c>
    </row>
    <row r="48" spans="1:10" ht="9.9499999999999993" customHeight="1" thickTop="1">
      <c r="C48" s="53"/>
      <c r="D48" s="23"/>
      <c r="E48" s="24"/>
      <c r="F48" s="23"/>
      <c r="G48" s="24"/>
      <c r="H48" s="23"/>
      <c r="I48" s="25"/>
      <c r="J48" s="23"/>
    </row>
    <row r="49" spans="1:10" ht="18" customHeight="1">
      <c r="A49" s="1" t="s">
        <v>122</v>
      </c>
      <c r="B49" s="32"/>
    </row>
    <row r="50" spans="1:10" ht="3.95" customHeight="1">
      <c r="B50" s="4"/>
      <c r="D50" s="9"/>
      <c r="E50" s="9"/>
      <c r="F50" s="9"/>
      <c r="G50" s="9"/>
      <c r="H50" s="9"/>
      <c r="I50" s="9"/>
      <c r="J50" s="9"/>
    </row>
    <row r="51" spans="1:10" ht="18" customHeight="1">
      <c r="A51" s="2" t="s">
        <v>123</v>
      </c>
      <c r="D51" s="113">
        <v>4.2999999999999997E-2</v>
      </c>
      <c r="E51" s="114"/>
      <c r="F51" s="113">
        <v>1.95E-2</v>
      </c>
      <c r="G51" s="115"/>
      <c r="H51" s="113">
        <v>-0.32429999999999998</v>
      </c>
      <c r="I51" s="115"/>
      <c r="J51" s="113">
        <v>-2E-3</v>
      </c>
    </row>
    <row r="52" spans="1:10" ht="18" customHeight="1"/>
    <row r="53" spans="1:10" ht="3" customHeight="1"/>
    <row r="54" spans="1:10" ht="18" customHeight="1">
      <c r="A54" s="201" t="s">
        <v>17</v>
      </c>
      <c r="B54" s="201"/>
      <c r="C54" s="201"/>
      <c r="D54" s="201"/>
      <c r="E54" s="201"/>
      <c r="F54" s="201"/>
      <c r="G54" s="201"/>
      <c r="H54" s="201"/>
      <c r="I54" s="201"/>
      <c r="J54" s="201"/>
    </row>
    <row r="55" spans="1:10" ht="14.25" customHeight="1"/>
    <row r="56" spans="1:10" ht="17.25" customHeight="1">
      <c r="A56" s="32"/>
      <c r="B56" s="32"/>
      <c r="C56" s="5"/>
      <c r="D56" s="32"/>
      <c r="E56" s="32"/>
      <c r="F56" s="32"/>
      <c r="G56" s="32"/>
      <c r="H56" s="32"/>
      <c r="I56" s="32"/>
      <c r="J56" s="32"/>
    </row>
    <row r="57" spans="1:10" ht="21.95" customHeight="1">
      <c r="A57" s="3" t="str">
        <f>'2-4 '!A45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57" s="120"/>
      <c r="C57" s="121"/>
      <c r="D57" s="122"/>
      <c r="E57" s="117"/>
      <c r="F57" s="122"/>
      <c r="G57" s="118"/>
      <c r="H57" s="122"/>
      <c r="I57" s="118"/>
      <c r="J57" s="122"/>
    </row>
    <row r="58" spans="1:10" ht="21.75" customHeight="1">
      <c r="C58" s="6"/>
    </row>
    <row r="59" spans="1:10" ht="21.75" customHeight="1">
      <c r="C59" s="7"/>
    </row>
    <row r="60" spans="1:10" ht="21.75" customHeight="1">
      <c r="C60" s="7"/>
    </row>
    <row r="65" spans="3:3" ht="21.75" customHeight="1">
      <c r="C65" s="55"/>
    </row>
    <row r="66" spans="3:3" ht="21.75" customHeight="1">
      <c r="C66" s="55"/>
    </row>
    <row r="67" spans="3:3" ht="21.75" customHeight="1">
      <c r="C67" s="55"/>
    </row>
    <row r="68" spans="3:3" ht="21.75" customHeight="1">
      <c r="C68" s="55"/>
    </row>
    <row r="69" spans="3:3" ht="21.75" customHeight="1">
      <c r="C69" s="55"/>
    </row>
    <row r="70" spans="3:3" ht="21.75" customHeight="1">
      <c r="C70" s="55"/>
    </row>
    <row r="76" spans="3:3" ht="21.75" customHeight="1">
      <c r="C76" s="55"/>
    </row>
    <row r="77" spans="3:3" ht="21.75" customHeight="1">
      <c r="C77" s="65"/>
    </row>
    <row r="78" spans="3:3" ht="21.75" customHeight="1">
      <c r="C78" s="55"/>
    </row>
    <row r="91" spans="3:3" ht="21.75" customHeight="1">
      <c r="C91" s="43"/>
    </row>
    <row r="92" spans="3:3" ht="21.75" customHeight="1">
      <c r="C92" s="53"/>
    </row>
    <row r="93" spans="3:3" ht="21.75" customHeight="1">
      <c r="C93" s="53"/>
    </row>
    <row r="94" spans="3:3" ht="21.75" customHeight="1">
      <c r="C94" s="53"/>
    </row>
    <row r="101" spans="3:3" ht="21.75" customHeight="1">
      <c r="C101" s="5"/>
    </row>
    <row r="102" spans="3:3" ht="21.75" customHeight="1">
      <c r="C102" s="6"/>
    </row>
    <row r="103" spans="3:3" ht="21.75" customHeight="1">
      <c r="C103" s="6"/>
    </row>
    <row r="104" spans="3:3" ht="21.75" customHeight="1">
      <c r="C104" s="6"/>
    </row>
    <row r="105" spans="3:3" ht="21.75" customHeight="1">
      <c r="C105" s="6"/>
    </row>
    <row r="112" spans="3:3" ht="21.75" customHeight="1">
      <c r="C112" s="55"/>
    </row>
    <row r="113" spans="3:3" ht="21.75" customHeight="1">
      <c r="C113" s="55"/>
    </row>
    <row r="114" spans="3:3" ht="21.75" customHeight="1">
      <c r="C114" s="70"/>
    </row>
    <row r="115" spans="3:3" ht="21.75" customHeight="1">
      <c r="C115" s="55"/>
    </row>
    <row r="116" spans="3:3" ht="21.75" customHeight="1">
      <c r="C116" s="65"/>
    </row>
    <row r="118" spans="3:3" ht="21.75" customHeight="1">
      <c r="C118" s="55"/>
    </row>
    <row r="119" spans="3:3" ht="21.75" customHeight="1">
      <c r="C119" s="55"/>
    </row>
    <row r="120" spans="3:3" ht="21.75" customHeight="1">
      <c r="C120" s="55"/>
    </row>
    <row r="121" spans="3:3" ht="21.75" customHeight="1">
      <c r="C121" s="55"/>
    </row>
    <row r="136" spans="3:3" ht="21.75" customHeight="1">
      <c r="C136" s="43"/>
    </row>
  </sheetData>
  <mergeCells count="3">
    <mergeCell ref="D6:F6"/>
    <mergeCell ref="H6:J6"/>
    <mergeCell ref="A54:J54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&amp;R&amp;"Browallia New,Regular"&amp;12&amp;P</oddFooter>
  </headerFooter>
  <ignoredErrors>
    <ignoredError sqref="F16:J1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359FA-940B-4E91-9D2B-3D4AAD4AFDB4}">
  <dimension ref="A1:P30"/>
  <sheetViews>
    <sheetView zoomScale="90" zoomScaleNormal="90" zoomScaleSheetLayoutView="100" workbookViewId="0">
      <selection activeCell="A17" sqref="A17"/>
    </sheetView>
  </sheetViews>
  <sheetFormatPr defaultColWidth="9.42578125" defaultRowHeight="21.75" customHeight="1"/>
  <cols>
    <col min="1" max="1" width="39.42578125" style="2" customWidth="1"/>
    <col min="2" max="2" width="8" style="32" customWidth="1"/>
    <col min="3" max="3" width="0.5703125" style="2" customWidth="1"/>
    <col min="4" max="4" width="11.42578125" style="2" customWidth="1"/>
    <col min="5" max="5" width="0.5703125" style="2" customWidth="1"/>
    <col min="6" max="6" width="11" style="2" customWidth="1"/>
    <col min="7" max="7" width="0.5703125" style="2" customWidth="1"/>
    <col min="8" max="8" width="16.42578125" style="2" customWidth="1"/>
    <col min="9" max="9" width="0.5703125" style="2" customWidth="1"/>
    <col min="10" max="10" width="12.42578125" style="2" customWidth="1"/>
    <col min="11" max="11" width="0.5703125" style="2" customWidth="1"/>
    <col min="12" max="12" width="18.42578125" style="2" customWidth="1"/>
    <col min="13" max="13" width="0.5703125" style="2" customWidth="1"/>
    <col min="14" max="14" width="12" style="2" customWidth="1"/>
    <col min="15" max="15" width="0.5703125" style="2" customWidth="1"/>
    <col min="16" max="16" width="11.85546875" style="2" customWidth="1"/>
    <col min="17" max="17" width="9.42578125" style="2" customWidth="1"/>
    <col min="18" max="16384" width="9.42578125" style="2"/>
  </cols>
  <sheetData>
    <row r="1" spans="1:16" ht="21.75" customHeight="1">
      <c r="A1" s="1" t="s">
        <v>0</v>
      </c>
      <c r="B1" s="16"/>
      <c r="C1" s="1"/>
    </row>
    <row r="2" spans="1:16" ht="21.75" customHeight="1">
      <c r="A2" s="123" t="s">
        <v>126</v>
      </c>
      <c r="B2" s="128"/>
      <c r="C2" s="123"/>
    </row>
    <row r="3" spans="1:16" ht="21.75" customHeight="1">
      <c r="A3" s="124" t="str">
        <f>'6 (9M)'!A3</f>
        <v>สำหรับรอบระยะเวลาเก้าเดือนสิ้นสุดวันที่ 30 กันยายน พ.ศ. 2567</v>
      </c>
      <c r="B3" s="192"/>
      <c r="C3" s="124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5" spans="1:16" s="127" customFormat="1" ht="21.75" customHeight="1">
      <c r="A5" s="123"/>
      <c r="B5" s="128"/>
      <c r="C5" s="123"/>
      <c r="D5" s="186"/>
      <c r="E5" s="187"/>
      <c r="F5" s="188"/>
      <c r="G5" s="188"/>
      <c r="H5" s="188"/>
      <c r="I5" s="188"/>
      <c r="J5" s="189"/>
      <c r="K5" s="188"/>
      <c r="L5" s="189"/>
      <c r="M5" s="188"/>
      <c r="N5" s="189"/>
      <c r="O5" s="188"/>
      <c r="P5" s="126" t="s">
        <v>1</v>
      </c>
    </row>
    <row r="6" spans="1:16" s="127" customFormat="1" ht="21.75" customHeight="1">
      <c r="A6" s="128"/>
      <c r="B6" s="128"/>
      <c r="C6" s="128"/>
      <c r="D6" s="202" t="s">
        <v>76</v>
      </c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</row>
    <row r="7" spans="1:16" s="127" customFormat="1" ht="21.75" customHeight="1">
      <c r="A7" s="128"/>
      <c r="B7" s="128"/>
      <c r="C7" s="128"/>
      <c r="D7" s="202" t="s">
        <v>70</v>
      </c>
      <c r="E7" s="202"/>
      <c r="F7" s="202"/>
      <c r="G7" s="202"/>
      <c r="H7" s="202"/>
      <c r="I7" s="202"/>
      <c r="J7" s="202"/>
      <c r="K7" s="202"/>
      <c r="L7" s="202"/>
      <c r="M7" s="128"/>
      <c r="N7" s="128"/>
      <c r="O7" s="128"/>
      <c r="P7" s="128"/>
    </row>
    <row r="8" spans="1:16" s="127" customFormat="1" ht="21.75" customHeight="1">
      <c r="A8" s="128"/>
      <c r="B8" s="128"/>
      <c r="C8" s="128"/>
      <c r="D8" s="128"/>
      <c r="E8" s="128"/>
      <c r="F8" s="128"/>
      <c r="G8" s="128"/>
      <c r="H8" s="203" t="s">
        <v>114</v>
      </c>
      <c r="I8" s="203"/>
      <c r="J8" s="203"/>
      <c r="K8" s="128"/>
      <c r="L8" s="132" t="s">
        <v>48</v>
      </c>
      <c r="M8" s="128"/>
      <c r="N8" s="128"/>
      <c r="O8" s="128"/>
      <c r="P8" s="128"/>
    </row>
    <row r="9" spans="1:16" s="128" customFormat="1" ht="21.75" customHeight="1">
      <c r="D9" s="130" t="s">
        <v>61</v>
      </c>
      <c r="E9" s="131"/>
      <c r="F9" s="130" t="s">
        <v>92</v>
      </c>
      <c r="G9" s="132"/>
      <c r="H9" s="132" t="s">
        <v>43</v>
      </c>
      <c r="I9" s="132"/>
      <c r="J9" s="132"/>
      <c r="K9" s="132"/>
      <c r="L9" s="132" t="s">
        <v>165</v>
      </c>
      <c r="M9" s="132"/>
      <c r="N9" s="132" t="s">
        <v>44</v>
      </c>
      <c r="O9" s="132"/>
      <c r="P9" s="132" t="s">
        <v>48</v>
      </c>
    </row>
    <row r="10" spans="1:16" s="128" customFormat="1" ht="21.75" customHeight="1">
      <c r="B10" s="37" t="s">
        <v>5</v>
      </c>
      <c r="D10" s="126" t="s">
        <v>62</v>
      </c>
      <c r="E10" s="131"/>
      <c r="F10" s="126" t="s">
        <v>93</v>
      </c>
      <c r="G10" s="132"/>
      <c r="H10" s="133" t="s">
        <v>45</v>
      </c>
      <c r="I10" s="132"/>
      <c r="J10" s="133" t="s">
        <v>94</v>
      </c>
      <c r="K10" s="132"/>
      <c r="L10" s="133" t="s">
        <v>46</v>
      </c>
      <c r="M10" s="132"/>
      <c r="N10" s="133" t="s">
        <v>47</v>
      </c>
      <c r="O10" s="132"/>
      <c r="P10" s="133" t="s">
        <v>65</v>
      </c>
    </row>
    <row r="11" spans="1:16" s="127" customFormat="1" ht="6" customHeight="1">
      <c r="A11" s="139"/>
      <c r="B11" s="128"/>
      <c r="C11" s="139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</row>
    <row r="12" spans="1:16" s="129" customFormat="1" ht="21.75" customHeight="1">
      <c r="A12" s="123" t="s">
        <v>146</v>
      </c>
      <c r="B12" s="128"/>
      <c r="C12" s="123"/>
      <c r="D12" s="66">
        <v>781629</v>
      </c>
      <c r="E12" s="66"/>
      <c r="F12" s="66">
        <v>906215</v>
      </c>
      <c r="G12" s="66"/>
      <c r="H12" s="66">
        <v>10659</v>
      </c>
      <c r="I12" s="66"/>
      <c r="J12" s="66">
        <v>-441657</v>
      </c>
      <c r="K12" s="66"/>
      <c r="L12" s="66">
        <f>SUM(D12:J12)</f>
        <v>1256846</v>
      </c>
      <c r="M12" s="66"/>
      <c r="N12" s="66">
        <v>0</v>
      </c>
      <c r="O12" s="66"/>
      <c r="P12" s="66">
        <f>SUM(L12:N12)</f>
        <v>1256846</v>
      </c>
    </row>
    <row r="13" spans="1:16" s="134" customFormat="1" ht="6" customHeight="1">
      <c r="A13" s="127"/>
      <c r="B13" s="193"/>
      <c r="C13" s="127"/>
    </row>
    <row r="14" spans="1:16" s="127" customFormat="1" ht="21.75" customHeight="1">
      <c r="A14" s="129" t="s">
        <v>137</v>
      </c>
      <c r="B14" s="128"/>
      <c r="C14" s="129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</row>
    <row r="15" spans="1:16" s="127" customFormat="1" ht="21.75" customHeight="1">
      <c r="A15" s="127" t="s">
        <v>138</v>
      </c>
      <c r="B15" s="193"/>
      <c r="D15" s="137">
        <v>0</v>
      </c>
      <c r="E15" s="136"/>
      <c r="F15" s="137">
        <v>0</v>
      </c>
      <c r="G15" s="136"/>
      <c r="H15" s="137">
        <v>0</v>
      </c>
      <c r="I15" s="136"/>
      <c r="J15" s="137">
        <v>15230</v>
      </c>
      <c r="K15" s="136"/>
      <c r="L15" s="111">
        <f>SUM(D15:J15)</f>
        <v>15230</v>
      </c>
      <c r="M15" s="136"/>
      <c r="N15" s="111">
        <v>0</v>
      </c>
      <c r="O15" s="190"/>
      <c r="P15" s="138">
        <f>L15+N15</f>
        <v>15230</v>
      </c>
    </row>
    <row r="16" spans="1:16" s="128" customFormat="1" ht="6" customHeight="1"/>
    <row r="17" spans="1:16" s="127" customFormat="1" ht="21.75" customHeight="1" thickBot="1">
      <c r="A17" s="139" t="s">
        <v>147</v>
      </c>
      <c r="B17" s="194"/>
      <c r="C17" s="139"/>
      <c r="D17" s="140">
        <f>SUM(D12:D15)</f>
        <v>781629</v>
      </c>
      <c r="E17" s="141"/>
      <c r="F17" s="140">
        <f>SUM(F12:F15)</f>
        <v>906215</v>
      </c>
      <c r="G17" s="141"/>
      <c r="H17" s="140">
        <f>SUM(H12:H15)</f>
        <v>10659</v>
      </c>
      <c r="I17" s="141"/>
      <c r="J17" s="140">
        <f>SUM(J12:J15)</f>
        <v>-426427</v>
      </c>
      <c r="K17" s="141"/>
      <c r="L17" s="140">
        <f>SUM(L12:L15)</f>
        <v>1272076</v>
      </c>
      <c r="M17" s="141"/>
      <c r="N17" s="68">
        <f>SUM(N12:N15)</f>
        <v>0</v>
      </c>
      <c r="O17" s="141"/>
      <c r="P17" s="140">
        <f>SUM(P12:P15)</f>
        <v>1272076</v>
      </c>
    </row>
    <row r="18" spans="1:16" s="127" customFormat="1" ht="21.75" customHeight="1" thickTop="1">
      <c r="B18" s="193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91"/>
      <c r="O18" s="141"/>
      <c r="P18" s="191"/>
    </row>
    <row r="19" spans="1:16" s="129" customFormat="1" ht="21.75" customHeight="1">
      <c r="A19" s="123" t="s">
        <v>148</v>
      </c>
      <c r="B19" s="128"/>
      <c r="C19" s="123"/>
      <c r="D19" s="66">
        <v>781629</v>
      </c>
      <c r="E19" s="66"/>
      <c r="F19" s="66">
        <v>906215</v>
      </c>
      <c r="G19" s="66"/>
      <c r="H19" s="66">
        <v>10659</v>
      </c>
      <c r="I19" s="66"/>
      <c r="J19" s="66">
        <v>-422705</v>
      </c>
      <c r="K19" s="66"/>
      <c r="L19" s="66">
        <f>SUM(D19:J19)</f>
        <v>1275798</v>
      </c>
      <c r="M19" s="66"/>
      <c r="N19" s="66">
        <v>0</v>
      </c>
      <c r="O19" s="66"/>
      <c r="P19" s="66">
        <f>SUM(L19:N19)</f>
        <v>1275798</v>
      </c>
    </row>
    <row r="20" spans="1:16" s="134" customFormat="1" ht="6" customHeight="1">
      <c r="A20" s="127"/>
      <c r="B20" s="193"/>
      <c r="C20" s="127"/>
    </row>
    <row r="21" spans="1:16" s="127" customFormat="1" ht="21.75" customHeight="1">
      <c r="A21" s="129" t="s">
        <v>137</v>
      </c>
      <c r="B21" s="128"/>
      <c r="C21" s="129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</row>
    <row r="22" spans="1:16" s="127" customFormat="1" ht="21.75" customHeight="1">
      <c r="A22" s="127" t="s">
        <v>138</v>
      </c>
      <c r="B22" s="193"/>
      <c r="D22" s="12">
        <v>0</v>
      </c>
      <c r="E22" s="136"/>
      <c r="F22" s="12">
        <v>0</v>
      </c>
      <c r="G22" s="136"/>
      <c r="H22" s="12">
        <v>0</v>
      </c>
      <c r="I22" s="136"/>
      <c r="J22" s="12">
        <v>33573</v>
      </c>
      <c r="K22" s="136"/>
      <c r="L22" s="66">
        <f>SUM(D22:J22)</f>
        <v>33573</v>
      </c>
      <c r="M22" s="136"/>
      <c r="N22" s="66">
        <v>0</v>
      </c>
      <c r="O22" s="190"/>
      <c r="P22" s="191">
        <f>L22+N22</f>
        <v>33573</v>
      </c>
    </row>
    <row r="23" spans="1:16" s="127" customFormat="1" ht="21.75" customHeight="1">
      <c r="A23" s="127" t="s">
        <v>171</v>
      </c>
      <c r="B23" s="193"/>
      <c r="D23" s="12"/>
      <c r="E23" s="136"/>
      <c r="F23" s="12"/>
      <c r="G23" s="136"/>
      <c r="H23" s="12"/>
      <c r="I23" s="136"/>
      <c r="J23" s="12"/>
      <c r="K23" s="136"/>
      <c r="L23" s="66"/>
      <c r="M23" s="136"/>
      <c r="N23" s="66"/>
      <c r="O23" s="190"/>
      <c r="P23" s="191"/>
    </row>
    <row r="24" spans="1:16" s="127" customFormat="1" ht="21.75" customHeight="1">
      <c r="A24" s="142" t="s">
        <v>173</v>
      </c>
      <c r="B24" s="193">
        <v>15</v>
      </c>
      <c r="D24" s="137">
        <v>0</v>
      </c>
      <c r="E24" s="136"/>
      <c r="F24" s="137">
        <v>-550580</v>
      </c>
      <c r="G24" s="136"/>
      <c r="H24" s="137">
        <v>-10659</v>
      </c>
      <c r="I24" s="136"/>
      <c r="J24" s="137">
        <f>-SUM(F24,H24)</f>
        <v>561239</v>
      </c>
      <c r="K24" s="136"/>
      <c r="L24" s="111">
        <v>0</v>
      </c>
      <c r="M24" s="136"/>
      <c r="N24" s="111">
        <v>0</v>
      </c>
      <c r="O24" s="190"/>
      <c r="P24" s="196">
        <f>L24+N24</f>
        <v>0</v>
      </c>
    </row>
    <row r="25" spans="1:16" s="128" customFormat="1" ht="6" customHeight="1"/>
    <row r="26" spans="1:16" s="127" customFormat="1" ht="21.75" customHeight="1" thickBot="1">
      <c r="A26" s="139" t="s">
        <v>149</v>
      </c>
      <c r="B26" s="194"/>
      <c r="C26" s="139"/>
      <c r="D26" s="140">
        <f>SUM(D19:D24)</f>
        <v>781629</v>
      </c>
      <c r="E26" s="141"/>
      <c r="F26" s="140">
        <f>SUM(F19:F24)</f>
        <v>355635</v>
      </c>
      <c r="G26" s="141"/>
      <c r="H26" s="68">
        <f>SUM(H19:H24)</f>
        <v>0</v>
      </c>
      <c r="I26" s="141"/>
      <c r="J26" s="140">
        <f>SUM(J19:J24)</f>
        <v>172107</v>
      </c>
      <c r="K26" s="141"/>
      <c r="L26" s="140">
        <f>SUM(L19:L24)</f>
        <v>1309371</v>
      </c>
      <c r="M26" s="141"/>
      <c r="N26" s="68">
        <f>SUM(N19:N24)</f>
        <v>0</v>
      </c>
      <c r="O26" s="141"/>
      <c r="P26" s="140">
        <f>SUM(P19:P24)</f>
        <v>1309371</v>
      </c>
    </row>
    <row r="27" spans="1:16" s="127" customFormat="1" ht="21.75" customHeight="1" thickTop="1">
      <c r="B27" s="193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</row>
    <row r="28" spans="1:16" s="127" customFormat="1" ht="21.75" customHeight="1">
      <c r="B28" s="193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</row>
    <row r="29" spans="1:16" s="127" customFormat="1" ht="12" customHeight="1">
      <c r="B29" s="193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</row>
    <row r="30" spans="1:16" s="127" customFormat="1" ht="21.95" customHeight="1">
      <c r="A30" s="3" t="str">
        <f>'2-4 '!A45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30" s="195"/>
      <c r="C30" s="3"/>
      <c r="D30" s="3"/>
      <c r="E30" s="3"/>
      <c r="F30" s="3"/>
      <c r="G30" s="143"/>
      <c r="H30" s="143"/>
      <c r="I30" s="143"/>
      <c r="J30" s="143"/>
      <c r="K30" s="143"/>
      <c r="L30" s="143"/>
      <c r="M30" s="143"/>
      <c r="N30" s="143"/>
      <c r="O30" s="143"/>
      <c r="P30" s="143"/>
    </row>
  </sheetData>
  <mergeCells count="3">
    <mergeCell ref="D6:P6"/>
    <mergeCell ref="D7:L7"/>
    <mergeCell ref="H8:J8"/>
  </mergeCells>
  <pageMargins left="0.5" right="0.5" top="0.5" bottom="0.6" header="0.49" footer="0.4"/>
  <pageSetup paperSize="9" scale="95" firstPageNumber="7" orientation="landscape" useFirstPageNumber="1" horizontalDpi="1200" verticalDpi="1200" r:id="rId1"/>
  <headerFooter>
    <oddFooter>&amp;R&amp;"Browallia New,Regular"&amp;12&amp;P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43AF2-1B66-4702-B9C2-D31DB8A43DF2}">
  <dimension ref="A1:L29"/>
  <sheetViews>
    <sheetView zoomScaleNormal="100" zoomScaleSheetLayoutView="100" workbookViewId="0">
      <selection activeCell="A5" sqref="A5"/>
    </sheetView>
  </sheetViews>
  <sheetFormatPr defaultColWidth="9.42578125" defaultRowHeight="21.75" customHeight="1"/>
  <cols>
    <col min="1" max="1" width="39.42578125" style="2" customWidth="1"/>
    <col min="2" max="2" width="8" style="2" customWidth="1"/>
    <col min="3" max="3" width="0.5703125" style="2" customWidth="1"/>
    <col min="4" max="4" width="12.42578125" style="2" customWidth="1"/>
    <col min="5" max="5" width="0.5703125" style="2" customWidth="1"/>
    <col min="6" max="6" width="11.42578125" style="2" customWidth="1"/>
    <col min="7" max="7" width="0.5703125" style="2" customWidth="1"/>
    <col min="8" max="8" width="17.5703125" style="2" customWidth="1"/>
    <col min="9" max="9" width="0.5703125" style="2" customWidth="1"/>
    <col min="10" max="10" width="13.42578125" style="2" customWidth="1"/>
    <col min="11" max="11" width="0.5703125" style="2" customWidth="1"/>
    <col min="12" max="12" width="14.42578125" style="2" customWidth="1"/>
    <col min="13" max="13" width="9.42578125" style="2" customWidth="1"/>
    <col min="14" max="16384" width="9.42578125" style="2"/>
  </cols>
  <sheetData>
    <row r="1" spans="1:12" ht="21.75" customHeight="1">
      <c r="A1" s="1" t="s">
        <v>0</v>
      </c>
    </row>
    <row r="2" spans="1:12" ht="21.75" customHeight="1">
      <c r="A2" s="123" t="s">
        <v>151</v>
      </c>
    </row>
    <row r="3" spans="1:12" ht="21.75" customHeight="1">
      <c r="A3" s="124" t="str">
        <f>'7'!A3</f>
        <v>สำหรับรอบระยะเวลาเก้าเดือนสิ้นสุดวันที่ 30 กันยายน พ.ศ. 2567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21.75" customHeight="1">
      <c r="A4" s="123"/>
    </row>
    <row r="5" spans="1:12" s="127" customFormat="1" ht="21.75" customHeight="1">
      <c r="A5" s="123"/>
      <c r="B5" s="123"/>
      <c r="C5" s="125"/>
      <c r="D5" s="204" t="s">
        <v>1</v>
      </c>
      <c r="E5" s="204"/>
      <c r="F5" s="204"/>
      <c r="G5" s="204"/>
      <c r="H5" s="204"/>
      <c r="I5" s="204"/>
      <c r="J5" s="204"/>
      <c r="K5" s="204"/>
      <c r="L5" s="204"/>
    </row>
    <row r="6" spans="1:12" s="127" customFormat="1" ht="21.75" customHeight="1">
      <c r="A6" s="128"/>
      <c r="B6" s="128"/>
      <c r="C6" s="129"/>
      <c r="D6" s="202" t="s">
        <v>77</v>
      </c>
      <c r="E6" s="202"/>
      <c r="F6" s="202"/>
      <c r="G6" s="202"/>
      <c r="H6" s="202"/>
      <c r="I6" s="202"/>
      <c r="J6" s="202"/>
      <c r="K6" s="202"/>
      <c r="L6" s="202"/>
    </row>
    <row r="7" spans="1:12" s="127" customFormat="1" ht="21.75" customHeight="1">
      <c r="A7" s="128"/>
      <c r="B7" s="128"/>
      <c r="C7" s="128"/>
      <c r="D7" s="128"/>
      <c r="E7" s="128"/>
      <c r="F7" s="128"/>
      <c r="G7" s="128"/>
      <c r="H7" s="202" t="s">
        <v>114</v>
      </c>
      <c r="I7" s="202"/>
      <c r="J7" s="202"/>
      <c r="K7" s="128"/>
      <c r="L7" s="128"/>
    </row>
    <row r="8" spans="1:12" s="128" customFormat="1" ht="21.75" customHeight="1">
      <c r="D8" s="130" t="s">
        <v>61</v>
      </c>
      <c r="E8" s="131"/>
      <c r="F8" s="130" t="s">
        <v>92</v>
      </c>
      <c r="G8" s="132"/>
      <c r="H8" s="132" t="s">
        <v>43</v>
      </c>
      <c r="I8" s="132"/>
      <c r="J8" s="132"/>
      <c r="K8" s="132"/>
      <c r="L8" s="132" t="s">
        <v>48</v>
      </c>
    </row>
    <row r="9" spans="1:12" s="128" customFormat="1" ht="21.75" customHeight="1">
      <c r="B9" s="37" t="s">
        <v>5</v>
      </c>
      <c r="D9" s="126" t="s">
        <v>62</v>
      </c>
      <c r="E9" s="131"/>
      <c r="F9" s="126" t="s">
        <v>93</v>
      </c>
      <c r="G9" s="132"/>
      <c r="H9" s="133" t="s">
        <v>45</v>
      </c>
      <c r="I9" s="132"/>
      <c r="J9" s="133" t="s">
        <v>94</v>
      </c>
      <c r="K9" s="132"/>
      <c r="L9" s="133" t="s">
        <v>65</v>
      </c>
    </row>
    <row r="10" spans="1:12" s="134" customFormat="1" ht="21.75" customHeight="1">
      <c r="A10" s="127"/>
      <c r="B10" s="128"/>
    </row>
    <row r="11" spans="1:12" s="129" customFormat="1" ht="21.75" customHeight="1">
      <c r="A11" s="123" t="s">
        <v>146</v>
      </c>
      <c r="B11" s="123"/>
      <c r="D11" s="41">
        <v>781629</v>
      </c>
      <c r="E11" s="41"/>
      <c r="F11" s="41">
        <v>906215</v>
      </c>
      <c r="G11" s="41"/>
      <c r="H11" s="41">
        <v>10659</v>
      </c>
      <c r="I11" s="41"/>
      <c r="J11" s="41">
        <v>-303502</v>
      </c>
      <c r="K11" s="41"/>
      <c r="L11" s="41">
        <f>SUM(D11:J11)</f>
        <v>1395001</v>
      </c>
    </row>
    <row r="12" spans="1:12" s="134" customFormat="1" ht="6" customHeight="1">
      <c r="A12" s="127"/>
      <c r="B12" s="135"/>
    </row>
    <row r="13" spans="1:12" s="134" customFormat="1" ht="21.75" customHeight="1">
      <c r="A13" s="129" t="s">
        <v>137</v>
      </c>
      <c r="B13" s="135"/>
      <c r="D13" s="136"/>
      <c r="E13" s="136"/>
      <c r="F13" s="136"/>
      <c r="G13" s="136"/>
      <c r="H13" s="136"/>
      <c r="I13" s="136"/>
      <c r="J13" s="136"/>
      <c r="K13" s="136"/>
      <c r="L13" s="136"/>
    </row>
    <row r="14" spans="1:12" s="127" customFormat="1" ht="21.75" customHeight="1">
      <c r="A14" s="127" t="s">
        <v>139</v>
      </c>
      <c r="D14" s="137">
        <v>0</v>
      </c>
      <c r="E14" s="136"/>
      <c r="F14" s="137">
        <v>0</v>
      </c>
      <c r="G14" s="136"/>
      <c r="H14" s="137">
        <v>0</v>
      </c>
      <c r="I14" s="12"/>
      <c r="J14" s="137">
        <v>-1531</v>
      </c>
      <c r="K14" s="136"/>
      <c r="L14" s="138">
        <f>SUM(D14:J14)</f>
        <v>-1531</v>
      </c>
    </row>
    <row r="15" spans="1:12" s="128" customFormat="1" ht="6" customHeight="1"/>
    <row r="16" spans="1:12" s="127" customFormat="1" ht="21.75" customHeight="1" thickBot="1">
      <c r="A16" s="139" t="s">
        <v>147</v>
      </c>
      <c r="B16" s="139"/>
      <c r="D16" s="140">
        <f>SUM(D11:D14)</f>
        <v>781629</v>
      </c>
      <c r="E16" s="141"/>
      <c r="F16" s="140">
        <f>SUM(F11:F14)</f>
        <v>906215</v>
      </c>
      <c r="G16" s="141"/>
      <c r="H16" s="140">
        <f>SUM(H11:H14)</f>
        <v>10659</v>
      </c>
      <c r="I16" s="41"/>
      <c r="J16" s="140">
        <f>SUM(J11:J14)</f>
        <v>-305033</v>
      </c>
      <c r="K16" s="141"/>
      <c r="L16" s="140">
        <f>SUM(L11:L14)</f>
        <v>1393470</v>
      </c>
    </row>
    <row r="17" spans="1:12" s="129" customFormat="1" ht="21.75" customHeight="1" thickTop="1">
      <c r="A17" s="142"/>
      <c r="B17" s="123"/>
    </row>
    <row r="18" spans="1:12" s="129" customFormat="1" ht="21.75" customHeight="1">
      <c r="A18" s="123" t="s">
        <v>148</v>
      </c>
      <c r="B18" s="123"/>
      <c r="D18" s="141">
        <f>SUM(D16)</f>
        <v>781629</v>
      </c>
      <c r="E18" s="41"/>
      <c r="F18" s="141">
        <f>SUM(F13:F16)</f>
        <v>906215</v>
      </c>
      <c r="G18" s="41"/>
      <c r="H18" s="141">
        <f>SUM(H13:H16)</f>
        <v>10659</v>
      </c>
      <c r="I18" s="41"/>
      <c r="J18" s="141">
        <v>-303724</v>
      </c>
      <c r="K18" s="41"/>
      <c r="L18" s="41">
        <f>SUM(D18:J18)</f>
        <v>1394779</v>
      </c>
    </row>
    <row r="19" spans="1:12" s="134" customFormat="1" ht="6" customHeight="1">
      <c r="A19" s="127"/>
      <c r="B19" s="135"/>
    </row>
    <row r="20" spans="1:12" s="134" customFormat="1" ht="21.75" customHeight="1">
      <c r="A20" s="129" t="s">
        <v>137</v>
      </c>
      <c r="B20" s="135"/>
      <c r="D20" s="136"/>
      <c r="E20" s="136"/>
      <c r="F20" s="136"/>
      <c r="G20" s="136"/>
      <c r="H20" s="136"/>
      <c r="I20" s="136"/>
      <c r="J20" s="136"/>
      <c r="K20" s="136"/>
      <c r="L20" s="136"/>
    </row>
    <row r="21" spans="1:12" s="127" customFormat="1" ht="21.75" customHeight="1">
      <c r="A21" s="127" t="s">
        <v>139</v>
      </c>
      <c r="D21" s="12">
        <v>0</v>
      </c>
      <c r="E21" s="136"/>
      <c r="F21" s="12">
        <v>0</v>
      </c>
      <c r="G21" s="136"/>
      <c r="H21" s="12">
        <v>0</v>
      </c>
      <c r="I21" s="12"/>
      <c r="J21" s="12">
        <v>-253462</v>
      </c>
      <c r="K21" s="136"/>
      <c r="L21" s="191">
        <f>SUM(D21:J21)</f>
        <v>-253462</v>
      </c>
    </row>
    <row r="22" spans="1:12" s="127" customFormat="1" ht="21.75" customHeight="1">
      <c r="A22" s="127" t="s">
        <v>171</v>
      </c>
      <c r="D22" s="12"/>
      <c r="E22" s="136"/>
      <c r="F22" s="12"/>
      <c r="G22" s="136"/>
      <c r="H22" s="12"/>
      <c r="I22" s="12"/>
      <c r="J22" s="12"/>
      <c r="K22" s="136"/>
      <c r="L22" s="191"/>
    </row>
    <row r="23" spans="1:12" s="127" customFormat="1" ht="21.75" customHeight="1">
      <c r="A23" s="142" t="s">
        <v>173</v>
      </c>
      <c r="B23" s="193">
        <v>15</v>
      </c>
      <c r="D23" s="137">
        <v>0</v>
      </c>
      <c r="E23" s="136"/>
      <c r="F23" s="137">
        <v>-550580</v>
      </c>
      <c r="G23" s="136"/>
      <c r="H23" s="137">
        <v>-10659</v>
      </c>
      <c r="I23" s="12"/>
      <c r="J23" s="137">
        <f>-SUM(F23,H23)</f>
        <v>561239</v>
      </c>
      <c r="K23" s="136"/>
      <c r="L23" s="137">
        <v>0</v>
      </c>
    </row>
    <row r="24" spans="1:12" s="128" customFormat="1" ht="6" customHeight="1"/>
    <row r="25" spans="1:12" s="127" customFormat="1" ht="21.75" customHeight="1" thickBot="1">
      <c r="A25" s="139" t="s">
        <v>149</v>
      </c>
      <c r="B25" s="139"/>
      <c r="D25" s="140">
        <f>SUM(D18:D23)</f>
        <v>781629</v>
      </c>
      <c r="E25" s="141"/>
      <c r="F25" s="140">
        <f>SUM(F18:F23)</f>
        <v>355635</v>
      </c>
      <c r="G25" s="141"/>
      <c r="H25" s="68">
        <f>SUM(H18:H23)</f>
        <v>0</v>
      </c>
      <c r="I25" s="41"/>
      <c r="J25" s="140">
        <f>SUM(J18:J23)</f>
        <v>4053</v>
      </c>
      <c r="K25" s="141"/>
      <c r="L25" s="140">
        <f>SUM(L18:L23)</f>
        <v>1141317</v>
      </c>
    </row>
    <row r="26" spans="1:12" s="129" customFormat="1" ht="19.5" customHeight="1" thickTop="1">
      <c r="A26" s="142"/>
      <c r="B26" s="123"/>
    </row>
    <row r="27" spans="1:12" s="129" customFormat="1" ht="12.75" customHeight="1">
      <c r="A27" s="142"/>
      <c r="B27" s="123"/>
    </row>
    <row r="28" spans="1:12" s="127" customFormat="1" ht="21.95" customHeight="1">
      <c r="A28" s="3" t="str">
        <f>'2-4 '!A45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28" s="3"/>
      <c r="C28" s="3"/>
      <c r="D28" s="3"/>
      <c r="E28" s="3"/>
      <c r="F28" s="3"/>
      <c r="G28" s="143"/>
      <c r="H28" s="143"/>
      <c r="I28" s="143"/>
      <c r="J28" s="143"/>
      <c r="K28" s="143"/>
      <c r="L28" s="143"/>
    </row>
    <row r="29" spans="1:12" s="127" customFormat="1" ht="21.75" customHeight="1">
      <c r="A29" s="205"/>
      <c r="B29" s="205"/>
      <c r="C29" s="205"/>
    </row>
  </sheetData>
  <mergeCells count="4">
    <mergeCell ref="D5:L5"/>
    <mergeCell ref="D6:L6"/>
    <mergeCell ref="H7:J7"/>
    <mergeCell ref="A29:C29"/>
  </mergeCells>
  <pageMargins left="1.2" right="1.2" top="0.5" bottom="0.6" header="0.49" footer="0.4"/>
  <pageSetup paperSize="9" firstPageNumber="8" orientation="landscape" useFirstPageNumber="1" horizontalDpi="1200" verticalDpi="1200" r:id="rId1"/>
  <headerFooter>
    <oddFooter>&amp;R&amp;"Browallia New,Regular"&amp;14&amp;P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69A99-66C6-47D3-982B-83EDAC0AF0BB}">
  <dimension ref="A1:K100"/>
  <sheetViews>
    <sheetView zoomScaleNormal="100" zoomScaleSheetLayoutView="90" workbookViewId="0">
      <selection activeCell="K16" sqref="K16"/>
    </sheetView>
  </sheetViews>
  <sheetFormatPr defaultColWidth="9.42578125" defaultRowHeight="21.75" customHeight="1"/>
  <cols>
    <col min="1" max="1" width="2" style="2" customWidth="1"/>
    <col min="2" max="2" width="33.28515625" style="2" customWidth="1"/>
    <col min="3" max="3" width="7.7109375" style="2" customWidth="1"/>
    <col min="4" max="4" width="0.5703125" style="2" customWidth="1"/>
    <col min="5" max="5" width="13.5703125" style="2" customWidth="1"/>
    <col min="6" max="6" width="0.5703125" style="2" customWidth="1"/>
    <col min="7" max="7" width="13.5703125" style="2" customWidth="1"/>
    <col min="8" max="8" width="0.5703125" style="2" customWidth="1"/>
    <col min="9" max="9" width="13.5703125" style="2" customWidth="1"/>
    <col min="10" max="10" width="0.5703125" style="2" customWidth="1"/>
    <col min="11" max="11" width="13.5703125" style="2" customWidth="1"/>
    <col min="12" max="12" width="9.42578125" style="2" customWidth="1"/>
    <col min="13" max="16384" width="9.42578125" style="2"/>
  </cols>
  <sheetData>
    <row r="1" spans="1:11" s="145" customFormat="1" ht="21.75" customHeight="1">
      <c r="A1" s="144" t="s">
        <v>0</v>
      </c>
      <c r="C1" s="146"/>
    </row>
    <row r="2" spans="1:11" s="145" customFormat="1" ht="21.75" customHeight="1">
      <c r="A2" s="147" t="s">
        <v>78</v>
      </c>
      <c r="C2" s="146"/>
    </row>
    <row r="3" spans="1:11" s="145" customFormat="1" ht="21.75" customHeight="1">
      <c r="A3" s="148" t="str">
        <f>'6 (9M)'!A3</f>
        <v>สำหรับรอบระยะเวลาเก้าเดือนสิ้นสุดวันที่ 30 กันยายน พ.ศ. 2567</v>
      </c>
      <c r="B3" s="149"/>
      <c r="C3" s="150"/>
      <c r="D3" s="149"/>
      <c r="E3" s="3"/>
      <c r="F3" s="3"/>
      <c r="G3" s="3"/>
      <c r="H3" s="34"/>
      <c r="I3" s="34"/>
      <c r="J3" s="3"/>
      <c r="K3" s="34"/>
    </row>
    <row r="4" spans="1:11" s="145" customFormat="1" ht="18.600000000000001" customHeight="1">
      <c r="A4" s="151"/>
      <c r="C4" s="146"/>
    </row>
    <row r="5" spans="1:11" s="145" customFormat="1" ht="18.600000000000001" customHeight="1">
      <c r="C5" s="146"/>
      <c r="E5" s="206"/>
      <c r="F5" s="206"/>
      <c r="G5" s="206"/>
      <c r="H5" s="149"/>
      <c r="I5" s="149"/>
      <c r="J5" s="149"/>
      <c r="K5" s="14" t="s">
        <v>1</v>
      </c>
    </row>
    <row r="6" spans="1:11" s="145" customFormat="1" ht="18.600000000000001" customHeight="1">
      <c r="B6" s="152"/>
      <c r="C6" s="153"/>
      <c r="D6" s="153"/>
      <c r="E6" s="207" t="s">
        <v>2</v>
      </c>
      <c r="F6" s="207"/>
      <c r="G6" s="207"/>
      <c r="H6" s="153"/>
      <c r="I6" s="207" t="s">
        <v>71</v>
      </c>
      <c r="J6" s="207"/>
      <c r="K6" s="207"/>
    </row>
    <row r="7" spans="1:11" s="145" customFormat="1" ht="18.600000000000001" customHeight="1">
      <c r="B7" s="152"/>
      <c r="C7" s="153"/>
      <c r="D7" s="153"/>
      <c r="E7" s="36" t="s">
        <v>75</v>
      </c>
      <c r="F7" s="36"/>
      <c r="G7" s="36" t="s">
        <v>75</v>
      </c>
      <c r="H7" s="36"/>
      <c r="I7" s="36" t="s">
        <v>75</v>
      </c>
      <c r="J7" s="36"/>
      <c r="K7" s="36" t="s">
        <v>75</v>
      </c>
    </row>
    <row r="8" spans="1:11" s="145" customFormat="1" ht="18.600000000000001" customHeight="1">
      <c r="B8" s="154"/>
      <c r="C8" s="155" t="s">
        <v>5</v>
      </c>
      <c r="E8" s="17" t="s">
        <v>108</v>
      </c>
      <c r="F8" s="18"/>
      <c r="G8" s="17" t="s">
        <v>102</v>
      </c>
      <c r="H8" s="18"/>
      <c r="I8" s="17" t="s">
        <v>108</v>
      </c>
      <c r="J8" s="18"/>
      <c r="K8" s="17" t="s">
        <v>102</v>
      </c>
    </row>
    <row r="9" spans="1:11" s="145" customFormat="1" ht="18.600000000000001" customHeight="1">
      <c r="B9" s="154"/>
      <c r="C9" s="170"/>
      <c r="E9" s="18"/>
      <c r="F9" s="18"/>
      <c r="G9" s="18"/>
      <c r="H9" s="18"/>
      <c r="I9" s="18"/>
      <c r="J9" s="18"/>
      <c r="K9" s="18"/>
    </row>
    <row r="10" spans="1:11" s="145" customFormat="1" ht="18.600000000000001" customHeight="1">
      <c r="A10" s="156" t="s">
        <v>49</v>
      </c>
      <c r="B10" s="157"/>
      <c r="C10" s="146"/>
    </row>
    <row r="11" spans="1:11" s="145" customFormat="1" ht="18.600000000000001" customHeight="1">
      <c r="A11" s="157" t="s">
        <v>107</v>
      </c>
      <c r="B11" s="157"/>
      <c r="C11" s="146"/>
      <c r="E11" s="158">
        <v>42465</v>
      </c>
      <c r="F11" s="159"/>
      <c r="G11" s="158">
        <v>25116</v>
      </c>
      <c r="H11" s="160"/>
      <c r="I11" s="158">
        <v>-253654</v>
      </c>
      <c r="J11" s="161"/>
      <c r="K11" s="158">
        <v>-1625</v>
      </c>
    </row>
    <row r="12" spans="1:11" s="145" customFormat="1" ht="18.600000000000001" customHeight="1">
      <c r="A12" s="157" t="s">
        <v>50</v>
      </c>
      <c r="B12" s="157"/>
      <c r="C12" s="146"/>
      <c r="E12" s="161"/>
      <c r="F12" s="162"/>
      <c r="G12" s="161"/>
      <c r="H12" s="162"/>
      <c r="I12" s="161"/>
      <c r="J12" s="161"/>
      <c r="K12" s="161"/>
    </row>
    <row r="13" spans="1:11" s="145" customFormat="1" ht="18.600000000000001" customHeight="1">
      <c r="A13" s="157"/>
      <c r="B13" s="157" t="s">
        <v>178</v>
      </c>
      <c r="C13" s="146"/>
    </row>
    <row r="14" spans="1:11" s="145" customFormat="1" ht="18.600000000000001" customHeight="1">
      <c r="A14" s="157"/>
      <c r="B14" s="157" t="s">
        <v>152</v>
      </c>
      <c r="C14" s="146"/>
      <c r="E14" s="158">
        <v>-2074</v>
      </c>
      <c r="F14" s="159"/>
      <c r="G14" s="158">
        <v>-6442</v>
      </c>
      <c r="H14" s="159"/>
      <c r="I14" s="158">
        <v>0</v>
      </c>
      <c r="J14" s="163"/>
      <c r="K14" s="158">
        <v>-1</v>
      </c>
    </row>
    <row r="15" spans="1:11" s="145" customFormat="1" ht="18.600000000000001" customHeight="1">
      <c r="A15" s="157"/>
      <c r="B15" s="157" t="s">
        <v>51</v>
      </c>
      <c r="C15" s="146"/>
      <c r="E15" s="158">
        <v>57556</v>
      </c>
      <c r="F15" s="159"/>
      <c r="G15" s="158">
        <v>58374</v>
      </c>
      <c r="H15" s="159"/>
      <c r="I15" s="158">
        <v>3129</v>
      </c>
      <c r="J15" s="164"/>
      <c r="K15" s="158">
        <v>2825</v>
      </c>
    </row>
    <row r="16" spans="1:11" s="145" customFormat="1" ht="18.600000000000001" customHeight="1">
      <c r="A16" s="157"/>
      <c r="B16" s="157" t="s">
        <v>82</v>
      </c>
      <c r="C16" s="146"/>
      <c r="E16" s="158">
        <v>2677</v>
      </c>
      <c r="F16" s="159"/>
      <c r="G16" s="158">
        <v>2011</v>
      </c>
      <c r="H16" s="159"/>
      <c r="I16" s="158">
        <v>839</v>
      </c>
      <c r="J16" s="165"/>
      <c r="K16" s="158">
        <v>383</v>
      </c>
    </row>
    <row r="17" spans="1:11" s="145" customFormat="1" ht="18.600000000000001" customHeight="1">
      <c r="B17" s="157" t="s">
        <v>168</v>
      </c>
      <c r="C17" s="146"/>
    </row>
    <row r="18" spans="1:11" s="145" customFormat="1" ht="18.600000000000001" customHeight="1">
      <c r="B18" s="157" t="s">
        <v>153</v>
      </c>
      <c r="C18" s="146"/>
      <c r="E18" s="158">
        <v>121</v>
      </c>
      <c r="F18" s="159"/>
      <c r="G18" s="158">
        <v>-186</v>
      </c>
      <c r="H18" s="159"/>
      <c r="I18" s="158">
        <v>121</v>
      </c>
      <c r="J18" s="159"/>
      <c r="K18" s="158">
        <v>97</v>
      </c>
    </row>
    <row r="19" spans="1:11" s="145" customFormat="1" ht="18.600000000000001" customHeight="1">
      <c r="B19" s="166" t="s">
        <v>143</v>
      </c>
      <c r="C19" s="146">
        <v>9.1</v>
      </c>
      <c r="E19" s="158">
        <v>0</v>
      </c>
      <c r="F19" s="159"/>
      <c r="G19" s="158">
        <v>0</v>
      </c>
      <c r="H19" s="159"/>
      <c r="I19" s="158">
        <v>253710</v>
      </c>
      <c r="J19" s="159"/>
      <c r="K19" s="158">
        <v>0</v>
      </c>
    </row>
    <row r="20" spans="1:11" s="145" customFormat="1" ht="18.600000000000001" customHeight="1">
      <c r="B20" s="157" t="s">
        <v>169</v>
      </c>
      <c r="C20" s="146"/>
      <c r="E20" s="158">
        <v>-108</v>
      </c>
      <c r="F20" s="159"/>
      <c r="G20" s="158">
        <v>-3061</v>
      </c>
      <c r="H20" s="159"/>
      <c r="I20" s="158">
        <v>-6</v>
      </c>
      <c r="J20" s="164"/>
      <c r="K20" s="158">
        <v>-2</v>
      </c>
    </row>
    <row r="21" spans="1:11" s="145" customFormat="1" ht="18.600000000000001" customHeight="1">
      <c r="B21" s="167" t="s">
        <v>163</v>
      </c>
      <c r="C21" s="146"/>
      <c r="E21" s="158">
        <v>673</v>
      </c>
      <c r="F21" s="159"/>
      <c r="G21" s="158">
        <v>498</v>
      </c>
      <c r="H21" s="159"/>
      <c r="I21" s="158">
        <v>0</v>
      </c>
      <c r="J21" s="164"/>
      <c r="K21" s="158">
        <v>0</v>
      </c>
    </row>
    <row r="22" spans="1:11" s="145" customFormat="1" ht="18.600000000000001" customHeight="1">
      <c r="B22" s="167" t="s">
        <v>164</v>
      </c>
      <c r="C22" s="146"/>
      <c r="E22" s="158">
        <v>0</v>
      </c>
      <c r="F22" s="159"/>
      <c r="G22" s="158">
        <v>12</v>
      </c>
      <c r="H22" s="159"/>
      <c r="I22" s="158">
        <v>0</v>
      </c>
      <c r="J22" s="164"/>
      <c r="K22" s="158">
        <v>12</v>
      </c>
    </row>
    <row r="23" spans="1:11" s="145" customFormat="1" ht="18.600000000000001" customHeight="1">
      <c r="B23" s="157" t="s">
        <v>145</v>
      </c>
      <c r="C23" s="146">
        <v>9.1999999999999993</v>
      </c>
      <c r="E23" s="158">
        <v>0</v>
      </c>
      <c r="F23" s="159"/>
      <c r="G23" s="158">
        <v>0</v>
      </c>
      <c r="H23" s="159"/>
      <c r="I23" s="158">
        <v>-5518</v>
      </c>
      <c r="J23" s="164"/>
      <c r="K23" s="158">
        <v>0</v>
      </c>
    </row>
    <row r="24" spans="1:11" s="145" customFormat="1" ht="18.600000000000001" customHeight="1">
      <c r="B24" s="157" t="s">
        <v>52</v>
      </c>
      <c r="C24" s="146"/>
      <c r="E24" s="159">
        <v>-301</v>
      </c>
      <c r="F24" s="159"/>
      <c r="G24" s="159">
        <v>-155</v>
      </c>
      <c r="H24" s="159"/>
      <c r="I24" s="159">
        <v>-27769</v>
      </c>
      <c r="J24" s="168"/>
      <c r="K24" s="159">
        <v>-26744</v>
      </c>
    </row>
    <row r="25" spans="1:11" s="145" customFormat="1" ht="18.600000000000001" customHeight="1">
      <c r="B25" s="157" t="s">
        <v>41</v>
      </c>
      <c r="C25" s="146"/>
      <c r="E25" s="169">
        <v>5057</v>
      </c>
      <c r="F25" s="159"/>
      <c r="G25" s="169">
        <v>8465</v>
      </c>
      <c r="H25" s="159"/>
      <c r="I25" s="169">
        <v>324</v>
      </c>
      <c r="J25" s="164"/>
      <c r="K25" s="169">
        <v>465</v>
      </c>
    </row>
    <row r="26" spans="1:11" s="145" customFormat="1" ht="6" customHeight="1">
      <c r="B26" s="154"/>
      <c r="C26" s="170"/>
      <c r="E26" s="18"/>
      <c r="F26" s="18"/>
      <c r="G26" s="18"/>
      <c r="H26" s="18"/>
      <c r="I26" s="18"/>
      <c r="J26" s="18"/>
      <c r="K26" s="18"/>
    </row>
    <row r="27" spans="1:11" s="145" customFormat="1" ht="18.600000000000001" customHeight="1">
      <c r="A27" s="145" t="s">
        <v>79</v>
      </c>
      <c r="B27" s="154"/>
      <c r="C27" s="170"/>
      <c r="E27" s="159">
        <f>SUM(E11:E25)</f>
        <v>106066</v>
      </c>
      <c r="F27" s="159"/>
      <c r="G27" s="159">
        <f>SUM(G11:G25)</f>
        <v>84632</v>
      </c>
      <c r="H27" s="159"/>
      <c r="I27" s="159">
        <f>SUM(I11:I25)</f>
        <v>-28824</v>
      </c>
      <c r="J27" s="171"/>
      <c r="K27" s="159">
        <f>SUM(K11:K25)</f>
        <v>-24590</v>
      </c>
    </row>
    <row r="28" spans="1:11" s="145" customFormat="1" ht="18.600000000000001" customHeight="1">
      <c r="A28" s="157" t="s">
        <v>53</v>
      </c>
      <c r="B28" s="157"/>
      <c r="C28" s="146"/>
      <c r="E28" s="161"/>
      <c r="F28" s="162"/>
      <c r="G28" s="161"/>
      <c r="H28" s="162"/>
      <c r="I28" s="161"/>
      <c r="J28" s="161"/>
      <c r="K28" s="161"/>
    </row>
    <row r="29" spans="1:11" s="145" customFormat="1" ht="18.600000000000001" customHeight="1">
      <c r="B29" s="167" t="s">
        <v>172</v>
      </c>
      <c r="C29" s="146"/>
      <c r="E29" s="159">
        <v>23406</v>
      </c>
      <c r="F29" s="159"/>
      <c r="G29" s="159">
        <v>-7257</v>
      </c>
      <c r="H29" s="159"/>
      <c r="I29" s="159">
        <v>-2836</v>
      </c>
      <c r="J29" s="164"/>
      <c r="K29" s="159">
        <v>-5708</v>
      </c>
    </row>
    <row r="30" spans="1:11" s="145" customFormat="1" ht="18.600000000000001" customHeight="1">
      <c r="B30" s="167" t="s">
        <v>73</v>
      </c>
      <c r="C30" s="146"/>
      <c r="E30" s="159">
        <v>2238</v>
      </c>
      <c r="F30" s="159"/>
      <c r="G30" s="159">
        <v>-1186</v>
      </c>
      <c r="H30" s="159"/>
      <c r="I30" s="159">
        <v>1713</v>
      </c>
      <c r="J30" s="163"/>
      <c r="K30" s="159">
        <v>-385</v>
      </c>
    </row>
    <row r="31" spans="1:11" s="145" customFormat="1" ht="18.600000000000001" customHeight="1">
      <c r="A31" s="167"/>
      <c r="B31" s="157" t="s">
        <v>54</v>
      </c>
      <c r="C31" s="146"/>
      <c r="E31" s="159">
        <v>-296</v>
      </c>
      <c r="F31" s="159"/>
      <c r="G31" s="159">
        <v>-309</v>
      </c>
      <c r="H31" s="159"/>
      <c r="I31" s="159">
        <v>-73</v>
      </c>
      <c r="J31" s="164"/>
      <c r="K31" s="159">
        <v>-61</v>
      </c>
    </row>
    <row r="32" spans="1:11" s="145" customFormat="1" ht="18.600000000000001" customHeight="1">
      <c r="A32" s="167"/>
      <c r="B32" s="157" t="s">
        <v>55</v>
      </c>
      <c r="C32" s="146"/>
      <c r="E32" s="159">
        <v>-603</v>
      </c>
      <c r="F32" s="159"/>
      <c r="G32" s="159">
        <v>0</v>
      </c>
      <c r="H32" s="159"/>
      <c r="I32" s="159">
        <v>-143</v>
      </c>
      <c r="J32" s="168"/>
      <c r="K32" s="159">
        <v>0</v>
      </c>
    </row>
    <row r="33" spans="1:11" s="145" customFormat="1" ht="18.600000000000001" customHeight="1">
      <c r="B33" s="167" t="s">
        <v>154</v>
      </c>
      <c r="C33" s="146"/>
      <c r="E33" s="159">
        <v>2831</v>
      </c>
      <c r="F33" s="159"/>
      <c r="G33" s="159">
        <v>16787</v>
      </c>
      <c r="H33" s="159"/>
      <c r="I33" s="159">
        <v>378</v>
      </c>
      <c r="J33" s="163"/>
      <c r="K33" s="159">
        <v>1555</v>
      </c>
    </row>
    <row r="34" spans="1:11" s="145" customFormat="1" ht="18.600000000000001" customHeight="1">
      <c r="A34" s="167"/>
      <c r="B34" s="167" t="s">
        <v>56</v>
      </c>
      <c r="C34" s="146"/>
      <c r="E34" s="159">
        <v>-2955</v>
      </c>
      <c r="F34" s="159"/>
      <c r="G34" s="159">
        <v>238</v>
      </c>
      <c r="H34" s="159"/>
      <c r="I34" s="159">
        <v>-506</v>
      </c>
      <c r="J34" s="165"/>
      <c r="K34" s="159">
        <v>192</v>
      </c>
    </row>
    <row r="35" spans="1:11" s="145" customFormat="1" ht="18.600000000000001" customHeight="1">
      <c r="A35" s="167"/>
      <c r="B35" s="167" t="s">
        <v>106</v>
      </c>
      <c r="C35" s="146"/>
      <c r="E35" s="169">
        <v>0</v>
      </c>
      <c r="F35" s="159"/>
      <c r="G35" s="169">
        <v>-183</v>
      </c>
      <c r="H35" s="159"/>
      <c r="I35" s="169">
        <v>0</v>
      </c>
      <c r="J35" s="165"/>
      <c r="K35" s="169">
        <v>0</v>
      </c>
    </row>
    <row r="36" spans="1:11" s="145" customFormat="1" ht="6" customHeight="1">
      <c r="B36" s="154"/>
      <c r="C36" s="170"/>
      <c r="E36" s="18"/>
      <c r="F36" s="18"/>
      <c r="G36" s="18"/>
      <c r="H36" s="18"/>
      <c r="I36" s="18"/>
      <c r="J36" s="18"/>
      <c r="K36" s="18"/>
    </row>
    <row r="37" spans="1:11" s="145" customFormat="1" ht="18.600000000000001" customHeight="1">
      <c r="A37" s="156" t="s">
        <v>127</v>
      </c>
      <c r="B37" s="157"/>
      <c r="C37" s="146"/>
      <c r="E37" s="159">
        <f>SUM(E27:E35)</f>
        <v>130687</v>
      </c>
      <c r="F37" s="172"/>
      <c r="G37" s="159">
        <f>SUM(G27:G35)</f>
        <v>92722</v>
      </c>
      <c r="H37" s="172"/>
      <c r="I37" s="159">
        <f>SUM(I27:I35)</f>
        <v>-30291</v>
      </c>
      <c r="J37" s="171"/>
      <c r="K37" s="159">
        <f>SUM(K27:K35)</f>
        <v>-28997</v>
      </c>
    </row>
    <row r="38" spans="1:11" s="145" customFormat="1" ht="18.600000000000001" customHeight="1">
      <c r="A38" s="157"/>
      <c r="B38" s="157" t="s">
        <v>80</v>
      </c>
      <c r="C38" s="146"/>
      <c r="E38" s="173">
        <v>301</v>
      </c>
      <c r="F38" s="172"/>
      <c r="G38" s="173">
        <v>155</v>
      </c>
      <c r="H38" s="172"/>
      <c r="I38" s="171">
        <v>47</v>
      </c>
      <c r="J38" s="164"/>
      <c r="K38" s="171">
        <v>12</v>
      </c>
    </row>
    <row r="39" spans="1:11" s="145" customFormat="1" ht="18.600000000000001" customHeight="1">
      <c r="B39" s="145" t="s">
        <v>81</v>
      </c>
      <c r="C39" s="146"/>
      <c r="E39" s="173">
        <v>-5393</v>
      </c>
      <c r="F39" s="173"/>
      <c r="G39" s="173">
        <v>-8519</v>
      </c>
      <c r="H39" s="173"/>
      <c r="I39" s="173">
        <v>-324</v>
      </c>
      <c r="J39" s="163"/>
      <c r="K39" s="173">
        <v>-465</v>
      </c>
    </row>
    <row r="40" spans="1:11" s="145" customFormat="1" ht="18.600000000000001" customHeight="1">
      <c r="B40" s="145" t="s">
        <v>87</v>
      </c>
      <c r="C40" s="146"/>
      <c r="E40" s="173">
        <v>0</v>
      </c>
      <c r="F40" s="173"/>
      <c r="G40" s="173">
        <v>2822</v>
      </c>
      <c r="H40" s="173"/>
      <c r="I40" s="173">
        <v>0</v>
      </c>
      <c r="J40" s="163"/>
      <c r="K40" s="173">
        <v>0</v>
      </c>
    </row>
    <row r="41" spans="1:11" s="145" customFormat="1" ht="18.600000000000001" customHeight="1">
      <c r="A41" s="174"/>
      <c r="B41" s="145" t="s">
        <v>88</v>
      </c>
      <c r="C41" s="146"/>
      <c r="E41" s="175">
        <v>-13457</v>
      </c>
      <c r="F41" s="173"/>
      <c r="G41" s="175">
        <v>-11638</v>
      </c>
      <c r="H41" s="173"/>
      <c r="I41" s="175">
        <v>-1205</v>
      </c>
      <c r="J41" s="171"/>
      <c r="K41" s="175">
        <v>-968</v>
      </c>
    </row>
    <row r="42" spans="1:11" s="145" customFormat="1" ht="6" customHeight="1">
      <c r="A42" s="157"/>
      <c r="B42" s="157"/>
      <c r="C42" s="146"/>
      <c r="E42" s="161"/>
      <c r="F42" s="162"/>
      <c r="G42" s="161"/>
      <c r="H42" s="162"/>
      <c r="I42" s="161"/>
      <c r="J42" s="161"/>
      <c r="K42" s="161"/>
    </row>
    <row r="43" spans="1:11" s="145" customFormat="1" ht="18.600000000000001" customHeight="1">
      <c r="A43" s="157" t="s">
        <v>124</v>
      </c>
      <c r="B43" s="157"/>
      <c r="C43" s="146"/>
      <c r="E43" s="169">
        <f>SUM(E37:E41)</f>
        <v>112138</v>
      </c>
      <c r="F43" s="172"/>
      <c r="G43" s="169">
        <f>SUM(G37:G41)</f>
        <v>75542</v>
      </c>
      <c r="H43" s="172"/>
      <c r="I43" s="169">
        <f>SUM(I37:I41)</f>
        <v>-31773</v>
      </c>
      <c r="J43" s="172"/>
      <c r="K43" s="169">
        <f>SUM(K37:K41)</f>
        <v>-30418</v>
      </c>
    </row>
    <row r="44" spans="1:11" s="145" customFormat="1" ht="18.600000000000001" customHeight="1">
      <c r="A44" s="157"/>
      <c r="B44" s="157"/>
      <c r="C44" s="146"/>
      <c r="E44" s="172"/>
      <c r="F44" s="172"/>
      <c r="G44" s="172"/>
      <c r="H44" s="172"/>
      <c r="I44" s="172"/>
      <c r="J44" s="172"/>
      <c r="K44" s="172"/>
    </row>
    <row r="45" spans="1:11" s="145" customFormat="1" ht="18.600000000000001" customHeight="1">
      <c r="A45" s="157"/>
      <c r="B45" s="157"/>
      <c r="C45" s="146"/>
      <c r="E45" s="172"/>
      <c r="F45" s="172"/>
      <c r="G45" s="172"/>
      <c r="H45" s="172"/>
      <c r="I45" s="172"/>
      <c r="J45" s="172"/>
      <c r="K45" s="172"/>
    </row>
    <row r="46" spans="1:11" s="145" customFormat="1" ht="18.600000000000001" customHeight="1">
      <c r="A46" s="157"/>
      <c r="B46" s="157"/>
      <c r="C46" s="146"/>
      <c r="E46" s="172"/>
      <c r="F46" s="172"/>
      <c r="G46" s="172"/>
      <c r="H46" s="172"/>
      <c r="I46" s="172"/>
      <c r="J46" s="172"/>
      <c r="K46" s="172"/>
    </row>
    <row r="47" spans="1:11" s="145" customFormat="1" ht="18.600000000000001" customHeight="1">
      <c r="A47" s="157"/>
      <c r="B47" s="157"/>
      <c r="C47" s="146"/>
      <c r="E47" s="172"/>
      <c r="F47" s="172"/>
      <c r="G47" s="172"/>
      <c r="H47" s="172"/>
      <c r="I47" s="172"/>
      <c r="J47" s="172"/>
      <c r="K47" s="172"/>
    </row>
    <row r="48" spans="1:11" s="145" customFormat="1" ht="19.5" customHeight="1">
      <c r="A48" s="157"/>
      <c r="B48" s="157"/>
      <c r="C48" s="146"/>
      <c r="E48" s="172"/>
      <c r="F48" s="172"/>
      <c r="G48" s="172"/>
      <c r="H48" s="172"/>
      <c r="I48" s="172"/>
      <c r="J48" s="172"/>
      <c r="K48" s="172"/>
    </row>
    <row r="49" spans="1:11" s="145" customFormat="1" ht="21.95" customHeight="1">
      <c r="A49" s="149" t="str">
        <f>'2-4 '!A45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49" s="149"/>
      <c r="C49" s="149"/>
      <c r="D49" s="149"/>
      <c r="E49" s="149"/>
      <c r="F49" s="149"/>
      <c r="G49" s="149"/>
      <c r="H49" s="149"/>
      <c r="I49" s="149"/>
      <c r="J49" s="149"/>
      <c r="K49" s="149"/>
    </row>
    <row r="50" spans="1:11" s="145" customFormat="1" ht="21.75" customHeight="1">
      <c r="A50" s="144" t="s">
        <v>0</v>
      </c>
      <c r="C50" s="146"/>
    </row>
    <row r="51" spans="1:11" s="145" customFormat="1" ht="21.75" customHeight="1">
      <c r="A51" s="147" t="s">
        <v>155</v>
      </c>
      <c r="C51" s="146"/>
    </row>
    <row r="52" spans="1:11" s="145" customFormat="1" ht="21.75" customHeight="1">
      <c r="A52" s="176" t="str">
        <f>+A3</f>
        <v>สำหรับรอบระยะเวลาเก้าเดือนสิ้นสุดวันที่ 30 กันยายน พ.ศ. 2567</v>
      </c>
      <c r="B52" s="149"/>
      <c r="C52" s="150"/>
      <c r="D52" s="149"/>
      <c r="E52" s="149"/>
      <c r="F52" s="149"/>
      <c r="G52" s="149"/>
      <c r="H52" s="149"/>
      <c r="I52" s="149"/>
      <c r="J52" s="149"/>
      <c r="K52" s="149"/>
    </row>
    <row r="53" spans="1:11" s="145" customFormat="1" ht="18.600000000000001" customHeight="1">
      <c r="A53" s="151"/>
      <c r="C53" s="146"/>
    </row>
    <row r="54" spans="1:11" s="145" customFormat="1" ht="18.600000000000001" customHeight="1">
      <c r="C54" s="146"/>
      <c r="E54" s="149"/>
      <c r="G54" s="149"/>
      <c r="H54" s="149"/>
      <c r="I54" s="149"/>
      <c r="J54" s="149"/>
      <c r="K54" s="14" t="s">
        <v>1</v>
      </c>
    </row>
    <row r="55" spans="1:11" s="145" customFormat="1" ht="18.600000000000001" customHeight="1">
      <c r="B55" s="152"/>
      <c r="C55" s="153"/>
      <c r="D55" s="153"/>
      <c r="E55" s="208" t="s">
        <v>2</v>
      </c>
      <c r="F55" s="208"/>
      <c r="G55" s="208"/>
      <c r="H55" s="153"/>
      <c r="I55" s="208" t="s">
        <v>71</v>
      </c>
      <c r="J55" s="208"/>
      <c r="K55" s="208"/>
    </row>
    <row r="56" spans="1:11" s="145" customFormat="1" ht="18.600000000000001" customHeight="1">
      <c r="B56" s="152"/>
      <c r="C56" s="153"/>
      <c r="D56" s="153"/>
      <c r="E56" s="36" t="s">
        <v>75</v>
      </c>
      <c r="F56" s="36"/>
      <c r="G56" s="36" t="s">
        <v>75</v>
      </c>
      <c r="H56" s="36"/>
      <c r="I56" s="36" t="s">
        <v>75</v>
      </c>
      <c r="J56" s="36"/>
      <c r="K56" s="36" t="s">
        <v>75</v>
      </c>
    </row>
    <row r="57" spans="1:11" s="145" customFormat="1" ht="18.600000000000001" customHeight="1">
      <c r="B57" s="154"/>
      <c r="C57" s="155" t="s">
        <v>5</v>
      </c>
      <c r="E57" s="17" t="s">
        <v>108</v>
      </c>
      <c r="F57" s="18"/>
      <c r="G57" s="17" t="s">
        <v>102</v>
      </c>
      <c r="H57" s="18"/>
      <c r="I57" s="17" t="s">
        <v>108</v>
      </c>
      <c r="J57" s="18"/>
      <c r="K57" s="17" t="s">
        <v>102</v>
      </c>
    </row>
    <row r="58" spans="1:11" s="145" customFormat="1" ht="18.600000000000001" customHeight="1">
      <c r="A58" s="156" t="s">
        <v>57</v>
      </c>
      <c r="B58" s="156"/>
      <c r="C58" s="146"/>
      <c r="E58" s="83"/>
      <c r="F58" s="162"/>
      <c r="G58" s="83"/>
      <c r="H58" s="161"/>
      <c r="I58" s="161"/>
      <c r="J58" s="161"/>
      <c r="K58" s="161"/>
    </row>
    <row r="59" spans="1:11" s="145" customFormat="1" ht="18.600000000000001" customHeight="1">
      <c r="A59" s="145" t="s">
        <v>60</v>
      </c>
      <c r="B59" s="156"/>
      <c r="C59" s="146">
        <v>19.3</v>
      </c>
      <c r="E59" s="83">
        <v>0</v>
      </c>
      <c r="F59" s="83"/>
      <c r="G59" s="83">
        <v>0</v>
      </c>
      <c r="H59" s="83"/>
      <c r="I59" s="83">
        <v>-20500</v>
      </c>
      <c r="J59" s="164"/>
      <c r="K59" s="83">
        <v>-38500</v>
      </c>
    </row>
    <row r="60" spans="1:11" s="145" customFormat="1" ht="18.600000000000001" customHeight="1">
      <c r="A60" s="145" t="s">
        <v>156</v>
      </c>
      <c r="C60" s="146">
        <v>19.3</v>
      </c>
      <c r="E60" s="83">
        <v>0</v>
      </c>
      <c r="F60" s="83"/>
      <c r="G60" s="83">
        <v>0</v>
      </c>
      <c r="H60" s="83"/>
      <c r="I60" s="8">
        <v>51000</v>
      </c>
      <c r="J60" s="164"/>
      <c r="K60" s="83">
        <v>45500</v>
      </c>
    </row>
    <row r="61" spans="1:11" s="80" customFormat="1" ht="18.600000000000001" customHeight="1">
      <c r="A61" s="145" t="s">
        <v>144</v>
      </c>
      <c r="C61" s="81"/>
      <c r="E61" s="82"/>
      <c r="F61" s="82"/>
      <c r="G61" s="82"/>
      <c r="H61" s="82"/>
      <c r="I61" s="83"/>
      <c r="J61" s="83"/>
      <c r="K61" s="83"/>
    </row>
    <row r="62" spans="1:11" s="80" customFormat="1" ht="18.600000000000001" customHeight="1">
      <c r="B62" s="145" t="s">
        <v>117</v>
      </c>
      <c r="C62" s="146">
        <v>8</v>
      </c>
      <c r="E62" s="82">
        <v>-1000</v>
      </c>
      <c r="F62" s="82"/>
      <c r="G62" s="82">
        <v>0</v>
      </c>
      <c r="H62" s="82"/>
      <c r="I62" s="83">
        <v>0</v>
      </c>
      <c r="J62" s="83"/>
      <c r="K62" s="83">
        <v>0</v>
      </c>
    </row>
    <row r="63" spans="1:11" s="145" customFormat="1" ht="18.600000000000001" customHeight="1">
      <c r="A63" s="145" t="s">
        <v>131</v>
      </c>
      <c r="C63" s="146"/>
      <c r="E63" s="83">
        <v>-45904</v>
      </c>
      <c r="F63" s="83"/>
      <c r="G63" s="83">
        <v>-54384</v>
      </c>
      <c r="H63" s="83"/>
      <c r="I63" s="83">
        <v>-3303</v>
      </c>
      <c r="J63" s="164"/>
      <c r="K63" s="83">
        <v>-345</v>
      </c>
    </row>
    <row r="64" spans="1:11" s="145" customFormat="1" ht="18.600000000000001" customHeight="1">
      <c r="A64" s="145" t="s">
        <v>96</v>
      </c>
      <c r="C64" s="146"/>
      <c r="E64" s="83">
        <v>-823</v>
      </c>
      <c r="F64" s="83"/>
      <c r="G64" s="83">
        <v>-165</v>
      </c>
      <c r="H64" s="83"/>
      <c r="I64" s="83">
        <v>-136</v>
      </c>
      <c r="J64" s="164"/>
      <c r="K64" s="83">
        <v>-23</v>
      </c>
    </row>
    <row r="65" spans="1:11" s="145" customFormat="1" ht="18.600000000000001" customHeight="1">
      <c r="A65" s="145" t="s">
        <v>150</v>
      </c>
      <c r="C65" s="146"/>
      <c r="E65" s="83">
        <v>340</v>
      </c>
      <c r="F65" s="83"/>
      <c r="G65" s="83">
        <v>6087</v>
      </c>
      <c r="H65" s="83"/>
      <c r="I65" s="83">
        <v>7</v>
      </c>
      <c r="J65" s="164"/>
      <c r="K65" s="83">
        <v>4</v>
      </c>
    </row>
    <row r="66" spans="1:11" s="145" customFormat="1" ht="18.600000000000001" customHeight="1">
      <c r="A66" s="145" t="s">
        <v>145</v>
      </c>
      <c r="C66" s="146">
        <v>9.1999999999999993</v>
      </c>
      <c r="E66" s="83">
        <v>0</v>
      </c>
      <c r="F66" s="83"/>
      <c r="G66" s="83">
        <v>0</v>
      </c>
      <c r="H66" s="83"/>
      <c r="I66" s="83">
        <v>5518</v>
      </c>
      <c r="J66" s="164"/>
      <c r="K66" s="83">
        <v>0</v>
      </c>
    </row>
    <row r="67" spans="1:11" s="145" customFormat="1" ht="18.600000000000001" customHeight="1">
      <c r="A67" s="145" t="s">
        <v>157</v>
      </c>
      <c r="C67" s="146"/>
      <c r="E67" s="177">
        <v>0</v>
      </c>
      <c r="F67" s="83"/>
      <c r="G67" s="177">
        <v>0</v>
      </c>
      <c r="H67" s="83"/>
      <c r="I67" s="177">
        <v>27722</v>
      </c>
      <c r="J67" s="164"/>
      <c r="K67" s="177">
        <v>26732</v>
      </c>
    </row>
    <row r="68" spans="1:11" s="145" customFormat="1" ht="6" customHeight="1">
      <c r="A68" s="157"/>
      <c r="B68" s="157"/>
      <c r="C68" s="146"/>
      <c r="E68" s="161"/>
      <c r="F68" s="162"/>
      <c r="G68" s="161"/>
      <c r="H68" s="162"/>
      <c r="I68" s="161"/>
      <c r="J68" s="161"/>
      <c r="K68" s="161"/>
    </row>
    <row r="69" spans="1:11" s="145" customFormat="1" ht="18.600000000000001" customHeight="1">
      <c r="A69" s="178" t="s">
        <v>125</v>
      </c>
      <c r="B69" s="157"/>
      <c r="C69" s="146"/>
      <c r="E69" s="169">
        <f>SUM(E59:E68)</f>
        <v>-47387</v>
      </c>
      <c r="F69" s="172"/>
      <c r="G69" s="169">
        <f>SUM(G59:G68)</f>
        <v>-48462</v>
      </c>
      <c r="H69" s="172"/>
      <c r="I69" s="169">
        <f>SUM(I59:I68)</f>
        <v>60308</v>
      </c>
      <c r="J69" s="172"/>
      <c r="K69" s="169">
        <f>SUM(K59:K68)</f>
        <v>33368</v>
      </c>
    </row>
    <row r="70" spans="1:11" s="145" customFormat="1" ht="18.600000000000001" customHeight="1">
      <c r="A70" s="157"/>
      <c r="B70" s="157"/>
      <c r="C70" s="146"/>
      <c r="E70" s="161"/>
      <c r="F70" s="162"/>
      <c r="G70" s="161"/>
      <c r="H70" s="162"/>
      <c r="I70" s="161"/>
      <c r="J70" s="161"/>
      <c r="K70" s="161"/>
    </row>
    <row r="71" spans="1:11" s="145" customFormat="1" ht="18.600000000000001" customHeight="1">
      <c r="A71" s="179" t="s">
        <v>58</v>
      </c>
      <c r="B71" s="180"/>
      <c r="C71" s="146"/>
      <c r="E71" s="161"/>
      <c r="F71" s="162"/>
      <c r="G71" s="161"/>
      <c r="H71" s="162"/>
      <c r="I71" s="161"/>
      <c r="J71" s="161"/>
      <c r="K71" s="161"/>
    </row>
    <row r="72" spans="1:11" s="145" customFormat="1" ht="18.600000000000001" customHeight="1">
      <c r="A72" s="178" t="s">
        <v>90</v>
      </c>
      <c r="B72" s="180"/>
      <c r="C72" s="146">
        <v>13</v>
      </c>
      <c r="E72" s="83">
        <v>-11000</v>
      </c>
      <c r="F72" s="83"/>
      <c r="G72" s="83">
        <v>-35000</v>
      </c>
      <c r="H72" s="83"/>
      <c r="I72" s="83">
        <v>-11000</v>
      </c>
      <c r="J72" s="66"/>
      <c r="K72" s="83">
        <v>-35000</v>
      </c>
    </row>
    <row r="73" spans="1:11" s="145" customFormat="1" ht="18.600000000000001" customHeight="1">
      <c r="A73" s="180" t="s">
        <v>95</v>
      </c>
      <c r="C73" s="146">
        <v>13</v>
      </c>
      <c r="E73" s="83">
        <v>5000</v>
      </c>
      <c r="F73" s="172"/>
      <c r="G73" s="83">
        <v>31000</v>
      </c>
      <c r="H73" s="83"/>
      <c r="I73" s="83">
        <v>5000</v>
      </c>
      <c r="J73" s="172"/>
      <c r="K73" s="83">
        <v>31000</v>
      </c>
    </row>
    <row r="74" spans="1:11" s="145" customFormat="1" ht="18.600000000000001" customHeight="1">
      <c r="A74" s="178" t="s">
        <v>74</v>
      </c>
      <c r="C74" s="146"/>
      <c r="E74" s="83">
        <v>0</v>
      </c>
      <c r="F74" s="172"/>
      <c r="G74" s="83">
        <v>-29673</v>
      </c>
      <c r="H74" s="172"/>
      <c r="I74" s="83">
        <v>0</v>
      </c>
      <c r="J74" s="66"/>
      <c r="K74" s="83">
        <v>0</v>
      </c>
    </row>
    <row r="75" spans="1:11" s="145" customFormat="1" ht="18.600000000000001" customHeight="1">
      <c r="A75" s="181" t="s">
        <v>166</v>
      </c>
      <c r="B75" s="80"/>
      <c r="C75" s="146">
        <v>19.399999999999999</v>
      </c>
      <c r="E75" s="83">
        <v>-32931</v>
      </c>
      <c r="F75" s="172"/>
      <c r="G75" s="83">
        <v>0</v>
      </c>
      <c r="H75" s="172"/>
      <c r="I75" s="83">
        <v>0</v>
      </c>
      <c r="J75" s="66"/>
      <c r="K75" s="83">
        <v>0</v>
      </c>
    </row>
    <row r="76" spans="1:11" s="145" customFormat="1" ht="18.600000000000001" customHeight="1">
      <c r="A76" s="178" t="s">
        <v>97</v>
      </c>
      <c r="C76" s="146"/>
      <c r="E76" s="182">
        <v>-2602</v>
      </c>
      <c r="F76" s="172"/>
      <c r="G76" s="182">
        <v>-2537</v>
      </c>
      <c r="H76" s="172"/>
      <c r="I76" s="182">
        <v>-454</v>
      </c>
      <c r="J76" s="141"/>
      <c r="K76" s="182">
        <v>-266</v>
      </c>
    </row>
    <row r="77" spans="1:11" s="145" customFormat="1" ht="6" customHeight="1">
      <c r="A77" s="157"/>
      <c r="B77" s="157"/>
      <c r="C77" s="146"/>
      <c r="E77" s="161"/>
      <c r="F77" s="162"/>
      <c r="G77" s="161"/>
      <c r="H77" s="162"/>
      <c r="I77" s="162"/>
      <c r="J77" s="161"/>
      <c r="K77" s="161"/>
    </row>
    <row r="78" spans="1:11" s="145" customFormat="1" ht="18.600000000000001" customHeight="1">
      <c r="A78" s="157" t="s">
        <v>170</v>
      </c>
      <c r="B78" s="157"/>
      <c r="C78" s="146"/>
      <c r="E78" s="169">
        <f>SUM(E72:E76)</f>
        <v>-41533</v>
      </c>
      <c r="F78" s="172"/>
      <c r="G78" s="169">
        <f>SUM(G72:G76)</f>
        <v>-36210</v>
      </c>
      <c r="H78" s="172"/>
      <c r="I78" s="169">
        <f>SUM(I72:I76)</f>
        <v>-6454</v>
      </c>
      <c r="J78" s="172"/>
      <c r="K78" s="169">
        <f>SUM(K72:K76)</f>
        <v>-4266</v>
      </c>
    </row>
    <row r="79" spans="1:11" s="145" customFormat="1" ht="18.600000000000001" customHeight="1">
      <c r="A79" s="157"/>
      <c r="B79" s="157"/>
      <c r="C79" s="146"/>
      <c r="E79" s="161"/>
      <c r="F79" s="162"/>
      <c r="G79" s="161"/>
      <c r="H79" s="162"/>
      <c r="I79" s="161"/>
      <c r="J79" s="161"/>
      <c r="K79" s="161"/>
    </row>
    <row r="80" spans="1:11" s="145" customFormat="1" ht="18.600000000000001" customHeight="1">
      <c r="A80" s="147" t="s">
        <v>158</v>
      </c>
      <c r="B80" s="147"/>
      <c r="C80" s="146"/>
      <c r="E80" s="159">
        <f>SUM(E78,E69,E43)</f>
        <v>23218</v>
      </c>
      <c r="F80" s="172"/>
      <c r="G80" s="159">
        <f>SUM(G78,G69,G43)</f>
        <v>-9130</v>
      </c>
      <c r="H80" s="172"/>
      <c r="I80" s="159">
        <f>SUM(I78,I69,I43)</f>
        <v>22081</v>
      </c>
      <c r="J80" s="172"/>
      <c r="K80" s="159">
        <f>SUM(K78,K69,K43)</f>
        <v>-1316</v>
      </c>
    </row>
    <row r="81" spans="1:11" s="145" customFormat="1" ht="18.600000000000001" customHeight="1">
      <c r="A81" s="167" t="s">
        <v>140</v>
      </c>
      <c r="B81" s="167"/>
      <c r="C81" s="146"/>
      <c r="E81" s="182">
        <v>33440</v>
      </c>
      <c r="F81" s="172"/>
      <c r="G81" s="182">
        <v>30599</v>
      </c>
      <c r="H81" s="172"/>
      <c r="I81" s="182">
        <v>10482</v>
      </c>
      <c r="J81" s="141"/>
      <c r="K81" s="182">
        <v>5822</v>
      </c>
    </row>
    <row r="82" spans="1:11" s="145" customFormat="1" ht="6" customHeight="1">
      <c r="A82" s="157"/>
      <c r="B82" s="157"/>
      <c r="C82" s="146"/>
      <c r="E82" s="161"/>
      <c r="F82" s="162"/>
      <c r="G82" s="161"/>
      <c r="H82" s="162"/>
      <c r="I82" s="161"/>
      <c r="J82" s="161"/>
      <c r="K82" s="161"/>
    </row>
    <row r="83" spans="1:11" s="145" customFormat="1" ht="18.600000000000001" customHeight="1" thickBot="1">
      <c r="A83" s="147" t="s">
        <v>141</v>
      </c>
      <c r="B83" s="167"/>
      <c r="C83" s="146"/>
      <c r="E83" s="183">
        <f>SUM(E80:E82)</f>
        <v>56658</v>
      </c>
      <c r="F83" s="172"/>
      <c r="G83" s="183">
        <f>SUM(G80:G82)</f>
        <v>21469</v>
      </c>
      <c r="H83" s="172"/>
      <c r="I83" s="183">
        <f>SUM(I80:I82)</f>
        <v>32563</v>
      </c>
      <c r="J83" s="172"/>
      <c r="K83" s="183">
        <f>SUM(K80:K82)</f>
        <v>4506</v>
      </c>
    </row>
    <row r="84" spans="1:11" s="145" customFormat="1" ht="18.600000000000001" customHeight="1" thickTop="1">
      <c r="A84" s="147"/>
      <c r="B84" s="167"/>
      <c r="C84" s="146"/>
      <c r="E84" s="172"/>
      <c r="F84" s="172"/>
      <c r="G84" s="172"/>
      <c r="H84" s="172"/>
      <c r="I84" s="172"/>
      <c r="J84" s="172"/>
      <c r="K84" s="172"/>
    </row>
    <row r="85" spans="1:11" s="145" customFormat="1" ht="18.600000000000001" customHeight="1">
      <c r="A85" s="147" t="s">
        <v>159</v>
      </c>
      <c r="B85" s="167"/>
      <c r="C85" s="146"/>
      <c r="E85" s="172"/>
      <c r="F85" s="172"/>
      <c r="G85" s="172"/>
      <c r="H85" s="172"/>
      <c r="I85" s="172"/>
      <c r="J85" s="172"/>
      <c r="K85" s="172"/>
    </row>
    <row r="86" spans="1:11" s="145" customFormat="1" ht="6" customHeight="1">
      <c r="A86" s="157"/>
      <c r="B86" s="157"/>
      <c r="C86" s="146"/>
      <c r="E86" s="161"/>
      <c r="F86" s="162"/>
      <c r="G86" s="161"/>
      <c r="H86" s="162"/>
      <c r="I86" s="161"/>
      <c r="J86" s="161"/>
      <c r="K86" s="161"/>
    </row>
    <row r="87" spans="1:11" s="145" customFormat="1" ht="18.600000000000001" customHeight="1">
      <c r="A87" s="184" t="s">
        <v>160</v>
      </c>
      <c r="B87" s="65"/>
      <c r="C87" s="146"/>
      <c r="E87" s="161"/>
      <c r="F87" s="162"/>
      <c r="G87" s="161"/>
      <c r="H87" s="162"/>
      <c r="I87" s="161"/>
      <c r="J87" s="161"/>
      <c r="K87" s="161"/>
    </row>
    <row r="88" spans="1:11" s="145" customFormat="1" ht="6" customHeight="1">
      <c r="A88" s="157"/>
      <c r="B88" s="157"/>
      <c r="C88" s="146"/>
      <c r="E88" s="161"/>
      <c r="F88" s="162"/>
      <c r="G88" s="161"/>
      <c r="H88" s="162"/>
      <c r="I88" s="161"/>
      <c r="J88" s="161"/>
      <c r="K88" s="161"/>
    </row>
    <row r="89" spans="1:11" s="145" customFormat="1" ht="18.600000000000001" customHeight="1">
      <c r="A89" s="185" t="s">
        <v>161</v>
      </c>
      <c r="B89" s="65"/>
      <c r="C89" s="55"/>
      <c r="D89" s="65"/>
      <c r="E89" s="160">
        <v>120</v>
      </c>
      <c r="F89" s="160"/>
      <c r="G89" s="160">
        <v>3773</v>
      </c>
      <c r="H89" s="160"/>
      <c r="I89" s="160">
        <v>100</v>
      </c>
      <c r="J89" s="164"/>
      <c r="K89" s="160">
        <v>63</v>
      </c>
    </row>
    <row r="90" spans="1:11" s="145" customFormat="1" ht="18.600000000000001" customHeight="1">
      <c r="A90" s="185" t="s">
        <v>162</v>
      </c>
      <c r="B90" s="65"/>
      <c r="C90" s="55"/>
      <c r="D90" s="65"/>
      <c r="E90" s="160">
        <v>1631</v>
      </c>
      <c r="F90" s="160"/>
      <c r="G90" s="160">
        <v>0</v>
      </c>
      <c r="I90" s="160">
        <v>1338</v>
      </c>
      <c r="K90" s="160">
        <v>0</v>
      </c>
    </row>
    <row r="91" spans="1:11" s="145" customFormat="1" ht="18.600000000000001" customHeight="1">
      <c r="A91" s="185"/>
      <c r="B91" s="65"/>
      <c r="C91" s="55"/>
      <c r="D91" s="65"/>
      <c r="E91" s="83"/>
      <c r="F91" s="160"/>
      <c r="G91" s="160"/>
      <c r="I91" s="160"/>
      <c r="K91" s="160"/>
    </row>
    <row r="92" spans="1:11" s="145" customFormat="1" ht="18.600000000000001" customHeight="1">
      <c r="A92" s="185"/>
      <c r="B92" s="65"/>
      <c r="C92" s="55"/>
      <c r="D92" s="65"/>
      <c r="E92" s="83"/>
      <c r="F92" s="160"/>
      <c r="G92" s="160"/>
      <c r="I92" s="160"/>
      <c r="K92" s="160"/>
    </row>
    <row r="93" spans="1:11" s="145" customFormat="1" ht="18.600000000000001" customHeight="1">
      <c r="A93" s="185"/>
      <c r="B93" s="65"/>
      <c r="C93" s="55"/>
      <c r="D93" s="65"/>
      <c r="E93" s="83"/>
      <c r="F93" s="160"/>
      <c r="G93" s="160"/>
      <c r="I93" s="160"/>
      <c r="K93" s="160"/>
    </row>
    <row r="94" spans="1:11" s="145" customFormat="1" ht="18.600000000000001" customHeight="1">
      <c r="A94" s="185"/>
      <c r="B94" s="65"/>
      <c r="C94" s="55"/>
      <c r="D94" s="65"/>
      <c r="E94" s="83"/>
      <c r="F94" s="160"/>
      <c r="G94" s="160"/>
      <c r="I94" s="160"/>
      <c r="K94" s="160"/>
    </row>
    <row r="95" spans="1:11" s="145" customFormat="1" ht="18.600000000000001" customHeight="1">
      <c r="A95" s="185"/>
      <c r="B95" s="65"/>
      <c r="C95" s="55"/>
      <c r="D95" s="65"/>
      <c r="E95" s="83"/>
      <c r="F95" s="160"/>
      <c r="G95" s="160"/>
      <c r="I95" s="160"/>
      <c r="K95" s="160"/>
    </row>
    <row r="96" spans="1:11" s="145" customFormat="1" ht="18.600000000000001" customHeight="1">
      <c r="A96" s="185"/>
      <c r="B96" s="65"/>
      <c r="C96" s="55"/>
      <c r="D96" s="65"/>
    </row>
    <row r="97" spans="1:11" s="145" customFormat="1" ht="18.600000000000001" customHeight="1">
      <c r="A97" s="157"/>
      <c r="B97" s="157"/>
      <c r="C97" s="146"/>
      <c r="E97" s="160"/>
      <c r="F97" s="160"/>
      <c r="G97" s="160"/>
      <c r="I97" s="160"/>
      <c r="K97" s="160"/>
    </row>
    <row r="98" spans="1:11" s="145" customFormat="1" ht="18.600000000000001" customHeight="1">
      <c r="A98" s="157"/>
      <c r="B98" s="157"/>
      <c r="C98" s="146"/>
      <c r="E98" s="160"/>
      <c r="F98" s="160"/>
      <c r="G98" s="160"/>
      <c r="I98" s="160"/>
      <c r="K98" s="160"/>
    </row>
    <row r="99" spans="1:11" s="145" customFormat="1" ht="4.5" customHeight="1">
      <c r="A99" s="157"/>
      <c r="B99" s="157"/>
      <c r="C99" s="146"/>
      <c r="E99" s="161"/>
      <c r="F99" s="162"/>
      <c r="G99" s="161"/>
      <c r="H99" s="162"/>
      <c r="I99" s="161"/>
      <c r="J99" s="161"/>
      <c r="K99" s="161"/>
    </row>
    <row r="100" spans="1:11" s="145" customFormat="1" ht="21.75" customHeight="1">
      <c r="A100" s="149" t="str">
        <f>+A49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</row>
  </sheetData>
  <mergeCells count="5">
    <mergeCell ref="E5:G5"/>
    <mergeCell ref="E6:G6"/>
    <mergeCell ref="I6:K6"/>
    <mergeCell ref="E55:G55"/>
    <mergeCell ref="I55:K55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&amp;R&amp;"Browallia New,Regular"&amp;12&amp;P</oddFooter>
  </headerFooter>
  <rowBreaks count="1" manualBreakCount="1">
    <brk id="4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1EEDAE647D1C4D9BBDB851845D5602" ma:contentTypeVersion="13" ma:contentTypeDescription="สร้างเอกสารใหม่" ma:contentTypeScope="" ma:versionID="f8a44ed8dfd784cfb6c86e5f66618c30">
  <xsd:schema xmlns:xsd="http://www.w3.org/2001/XMLSchema" xmlns:xs="http://www.w3.org/2001/XMLSchema" xmlns:p="http://schemas.microsoft.com/office/2006/metadata/properties" xmlns:ns2="5d5cf965-3f62-4ad1-92e4-1c2131059412" xmlns:ns3="67789d9b-3734-4d72-9922-e4688abc81a9" targetNamespace="http://schemas.microsoft.com/office/2006/metadata/properties" ma:root="true" ma:fieldsID="2e3e235acac3ebbd8ba663a783537e64" ns2:_="" ns3:_="">
    <xsd:import namespace="5d5cf965-3f62-4ad1-92e4-1c2131059412"/>
    <xsd:import namespace="67789d9b-3734-4d72-9922-e4688abc8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cf965-3f62-4ad1-92e4-1c2131059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แท็กรูป" ma:readOnly="false" ma:fieldId="{5cf76f15-5ced-4ddc-b409-7134ff3c332f}" ma:taxonomyMulti="true" ma:sspId="188dcb0a-2706-487d-81cb-3d991d125c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789d9b-3734-4d72-9922-e4688abc81a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4fd8093-1702-4a9c-be0b-1ac3e97e2c4d}" ma:internalName="TaxCatchAll" ma:showField="CatchAllData" ma:web="67789d9b-3734-4d72-9922-e4688abc81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7789d9b-3734-4d72-9922-e4688abc81a9" xsi:nil="true"/>
    <lcf76f155ced4ddcb4097134ff3c332f xmlns="5d5cf965-3f62-4ad1-92e4-1c213105941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3D3FAA-17EF-4113-B70E-02581085B5C7}"/>
</file>

<file path=customXml/itemProps2.xml><?xml version="1.0" encoding="utf-8"?>
<ds:datastoreItem xmlns:ds="http://schemas.openxmlformats.org/officeDocument/2006/customXml" ds:itemID="{54E5F437-183B-43F9-A270-3C7D8917D1BD}"/>
</file>

<file path=customXml/itemProps3.xml><?xml version="1.0" encoding="utf-8"?>
<ds:datastoreItem xmlns:ds="http://schemas.openxmlformats.org/officeDocument/2006/customXml" ds:itemID="{CCDB92AF-3170-4284-A09F-E2AB7B2A27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2-4 </vt:lpstr>
      <vt:lpstr>5 (3M)</vt:lpstr>
      <vt:lpstr>6 (9M)</vt:lpstr>
      <vt:lpstr>7</vt:lpstr>
      <vt:lpstr>8</vt:lpstr>
      <vt:lpstr>9-10</vt:lpstr>
      <vt:lpstr>'8'!Print_Area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Thanisorn Saetang (TH)</cp:lastModifiedBy>
  <cp:lastPrinted>2024-11-13T06:08:18Z</cp:lastPrinted>
  <dcterms:created xsi:type="dcterms:W3CDTF">2014-05-08T06:57:11Z</dcterms:created>
  <dcterms:modified xsi:type="dcterms:W3CDTF">2024-11-13T06:49:10Z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0x010100A21EEDAE647D1C4D9BBDB851845D5602</vt:lpwstr>
  </property>
  <property fmtid="{D5CDD505-2E9C-101B-9397-08002B2CF9AE}" pid="3" name="MediaServiceImageTags">
    <vt:lpwstr/>
  </property>
</Properties>
</file>